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PRESUPUESTO LDF4T2024\LDF PARA PUBLICAR\"/>
    </mc:Choice>
  </mc:AlternateContent>
  <bookViews>
    <workbookView xWindow="0" yWindow="0" windowWidth="17805" windowHeight="8355" firstSheet="2" activeTab="2"/>
  </bookViews>
  <sheets>
    <sheet name="PROYECC ING 20-25" sheetId="1" state="hidden" r:id="rId1"/>
    <sheet name="PROYECC ING 21-26" sheetId="2" state="hidden" r:id="rId2"/>
    <sheet name="2024-2029" sheetId="3" r:id="rId3"/>
    <sheet name="Notas" sheetId="5" r:id="rId4"/>
  </sheets>
  <externalReferences>
    <externalReference r:id="rId5"/>
  </externalReferences>
  <calcPr calcId="152511"/>
</workbook>
</file>

<file path=xl/calcChain.xml><?xml version="1.0" encoding="utf-8"?>
<calcChain xmlns="http://schemas.openxmlformats.org/spreadsheetml/2006/main">
  <c r="G18" i="5" l="1"/>
  <c r="C18" i="5"/>
  <c r="E18" i="5" s="1"/>
  <c r="G17" i="5"/>
  <c r="C17" i="5"/>
  <c r="E17" i="5" s="1"/>
  <c r="G16" i="5"/>
  <c r="C16" i="5"/>
  <c r="E16" i="5" s="1"/>
  <c r="G15" i="5"/>
  <c r="C15" i="5"/>
  <c r="E15" i="5" s="1"/>
  <c r="G14" i="5"/>
  <c r="C14" i="5"/>
  <c r="E14" i="5" s="1"/>
  <c r="G13" i="5"/>
  <c r="C23" i="2" l="1"/>
  <c r="C21" i="2" s="1"/>
  <c r="D23" i="2"/>
  <c r="E23" i="2" s="1"/>
  <c r="F23" i="2" s="1"/>
  <c r="G23" i="2" s="1"/>
  <c r="C17" i="2"/>
  <c r="D17" i="2" s="1"/>
  <c r="E17" i="2" s="1"/>
  <c r="F17" i="2" s="1"/>
  <c r="G17" i="2" s="1"/>
  <c r="C22" i="2"/>
  <c r="D22" i="2" s="1"/>
  <c r="C16" i="2"/>
  <c r="D16" i="2"/>
  <c r="E16" i="2"/>
  <c r="F16" i="2"/>
  <c r="G16" i="2"/>
  <c r="C28" i="2"/>
  <c r="D28" i="2"/>
  <c r="E28" i="2" s="1"/>
  <c r="F28" i="2" s="1"/>
  <c r="G28" i="2" s="1"/>
  <c r="D27" i="2"/>
  <c r="E27" i="2"/>
  <c r="F27" i="2"/>
  <c r="G27" i="2"/>
  <c r="C26" i="2"/>
  <c r="D26" i="2" s="1"/>
  <c r="E26" i="2" s="1"/>
  <c r="F26" i="2" s="1"/>
  <c r="G26" i="2" s="1"/>
  <c r="C25" i="2"/>
  <c r="D25" i="2"/>
  <c r="E25" i="2"/>
  <c r="F25" i="2"/>
  <c r="G25" i="2"/>
  <c r="C24" i="2"/>
  <c r="D24" i="2"/>
  <c r="E24" i="2"/>
  <c r="F24" i="2"/>
  <c r="G24" i="2"/>
  <c r="C15" i="2"/>
  <c r="D15" i="2"/>
  <c r="E15" i="2"/>
  <c r="F15" i="2"/>
  <c r="G15" i="2"/>
  <c r="C14" i="2"/>
  <c r="D14" i="2" s="1"/>
  <c r="E14" i="2" s="1"/>
  <c r="F14" i="2" s="1"/>
  <c r="G14" i="2" s="1"/>
  <c r="C13" i="2"/>
  <c r="D13" i="2"/>
  <c r="D8" i="2" s="1"/>
  <c r="E13" i="2"/>
  <c r="F13" i="2" s="1"/>
  <c r="G13" i="2" s="1"/>
  <c r="C12" i="2"/>
  <c r="D12" i="2"/>
  <c r="E12" i="2" s="1"/>
  <c r="F12" i="2" s="1"/>
  <c r="G12" i="2" s="1"/>
  <c r="D11" i="2"/>
  <c r="E11" i="2"/>
  <c r="F11" i="2" s="1"/>
  <c r="G11" i="2" s="1"/>
  <c r="B11" i="2"/>
  <c r="C9" i="2"/>
  <c r="D9" i="2"/>
  <c r="B8" i="2"/>
  <c r="C26" i="1"/>
  <c r="D26" i="1"/>
  <c r="E26" i="1"/>
  <c r="F26" i="1"/>
  <c r="G26" i="1"/>
  <c r="C9" i="1"/>
  <c r="D9" i="1"/>
  <c r="E9" i="1"/>
  <c r="B11" i="1"/>
  <c r="B8" i="1" s="1"/>
  <c r="D11" i="1"/>
  <c r="B12" i="1"/>
  <c r="C12" i="1" s="1"/>
  <c r="C13" i="1"/>
  <c r="D13" i="1"/>
  <c r="E13" i="1"/>
  <c r="F13" i="1"/>
  <c r="G13" i="1"/>
  <c r="B14" i="1"/>
  <c r="C14" i="1" s="1"/>
  <c r="D14" i="1" s="1"/>
  <c r="E14" i="1" s="1"/>
  <c r="F14" i="1" s="1"/>
  <c r="G14" i="1" s="1"/>
  <c r="B15" i="1"/>
  <c r="C15" i="1" s="1"/>
  <c r="D15" i="1" s="1"/>
  <c r="E15" i="1" s="1"/>
  <c r="F15" i="1" s="1"/>
  <c r="G15" i="1" s="1"/>
  <c r="C16" i="1"/>
  <c r="D16" i="1"/>
  <c r="E16" i="1"/>
  <c r="F16" i="1" s="1"/>
  <c r="G16" i="1" s="1"/>
  <c r="C17" i="1"/>
  <c r="D17" i="1"/>
  <c r="E17" i="1" s="1"/>
  <c r="F17" i="1" s="1"/>
  <c r="G17" i="1" s="1"/>
  <c r="B22" i="1"/>
  <c r="B21" i="1" s="1"/>
  <c r="C23" i="1"/>
  <c r="D23" i="1" s="1"/>
  <c r="E23" i="1" s="1"/>
  <c r="F23" i="1" s="1"/>
  <c r="G23" i="1" s="1"/>
  <c r="C24" i="1"/>
  <c r="D24" i="1"/>
  <c r="E24" i="1"/>
  <c r="F24" i="1"/>
  <c r="G24" i="1"/>
  <c r="C25" i="1"/>
  <c r="D25" i="1"/>
  <c r="E25" i="1"/>
  <c r="F25" i="1"/>
  <c r="G25" i="1"/>
  <c r="D27" i="1"/>
  <c r="E27" i="1"/>
  <c r="F27" i="1"/>
  <c r="G27" i="1"/>
  <c r="C28" i="1"/>
  <c r="D28" i="1"/>
  <c r="E28" i="1"/>
  <c r="F28" i="1"/>
  <c r="G28" i="1" s="1"/>
  <c r="B21" i="2"/>
  <c r="B29" i="2"/>
  <c r="E9" i="2"/>
  <c r="E11" i="1"/>
  <c r="F11" i="1"/>
  <c r="G11" i="1"/>
  <c r="D12" i="1" l="1"/>
  <c r="E12" i="1" s="1"/>
  <c r="F12" i="1" s="1"/>
  <c r="G12" i="1" s="1"/>
  <c r="C8" i="1"/>
  <c r="E22" i="2"/>
  <c r="D21" i="2"/>
  <c r="E8" i="1"/>
  <c r="D8" i="1"/>
  <c r="C29" i="2"/>
  <c r="C22" i="1"/>
  <c r="C8" i="2"/>
  <c r="F9" i="1"/>
  <c r="E8" i="2"/>
  <c r="F9" i="2"/>
  <c r="B29" i="1"/>
  <c r="D29" i="2"/>
  <c r="G9" i="2" l="1"/>
  <c r="F8" i="2"/>
  <c r="D22" i="1"/>
  <c r="C21" i="1"/>
  <c r="C29" i="1" s="1"/>
  <c r="E21" i="2"/>
  <c r="E29" i="2" s="1"/>
  <c r="F22" i="2"/>
  <c r="G9" i="1"/>
  <c r="F8" i="1"/>
  <c r="G22" i="2" l="1"/>
  <c r="G21" i="2" s="1"/>
  <c r="F21" i="2"/>
  <c r="F29" i="2" s="1"/>
  <c r="G8" i="1"/>
  <c r="E22" i="1"/>
  <c r="D21" i="1"/>
  <c r="D29" i="1" s="1"/>
  <c r="G29" i="2"/>
  <c r="G8" i="2"/>
  <c r="E21" i="1" l="1"/>
  <c r="E29" i="1" s="1"/>
  <c r="F22" i="1"/>
  <c r="G22" i="1" l="1"/>
  <c r="G21" i="1" s="1"/>
  <c r="G29" i="1" s="1"/>
  <c r="F21" i="1"/>
  <c r="F29" i="1" s="1"/>
</calcChain>
</file>

<file path=xl/sharedStrings.xml><?xml version="1.0" encoding="utf-8"?>
<sst xmlns="http://schemas.openxmlformats.org/spreadsheetml/2006/main" count="113" uniqueCount="65">
  <si>
    <t>3.- Ingresos Derivados de Financiamientos (3=1+2)</t>
  </si>
  <si>
    <t>1. Ingresos Derivados de Financiamientos con Fuente de Pago de Ingresos de Libre Disposición</t>
  </si>
  <si>
    <t>Datos Informativos</t>
  </si>
  <si>
    <t>4.-Total de Ingresos Proyectados  (4=1+2+3)</t>
  </si>
  <si>
    <t>A. Ingresos derivados de Financiamientos</t>
  </si>
  <si>
    <t>3.- Ingresos de financiamientos (3=A)</t>
  </si>
  <si>
    <t xml:space="preserve">E.       Otras Transferencias Federales Etiquetadas </t>
  </si>
  <si>
    <t>D.       Transferencias, Asignaciones, Subsidios y Subvenciones, Pensiones y Jubilaciones</t>
  </si>
  <si>
    <t>C.       Fondos Distintos de Aportaciones</t>
  </si>
  <si>
    <t>B.       Convenios</t>
  </si>
  <si>
    <t>A.       Aportaciones</t>
  </si>
  <si>
    <t>2.-Transferencias Federales Etiquetadas (2=A+B+C+D+E)</t>
  </si>
  <si>
    <t>L.     Otros Ingresos de Libre Disposición</t>
  </si>
  <si>
    <t>K.     Convenios</t>
  </si>
  <si>
    <t xml:space="preserve">I.      Incentivos derivados de la Colaboración Fiscal </t>
  </si>
  <si>
    <t>H.       Participaciones</t>
  </si>
  <si>
    <t xml:space="preserve">G.     Ingresos por Venta de Bienes,  Prestación de Servicios y Otros Ingresos </t>
  </si>
  <si>
    <t>F.     Aprovechamientos</t>
  </si>
  <si>
    <t>E.     Productos</t>
  </si>
  <si>
    <t>D.     Derechos</t>
  </si>
  <si>
    <t>C.     Contribuciones de Mejoras</t>
  </si>
  <si>
    <t>B.     Cuotas y Aportaciones de Seguridad Social</t>
  </si>
  <si>
    <t xml:space="preserve">A.      Impuestos
</t>
  </si>
  <si>
    <t>1.      Ingresos de Libre Disposición 
(1=A+B+C+D+E+F+G+H+I+J+K+L)</t>
  </si>
  <si>
    <t>Iniciativa 2020</t>
  </si>
  <si>
    <t>C o n c e p t o</t>
  </si>
  <si>
    <t>Año en Cuestión</t>
  </si>
  <si>
    <t>(PESOS)</t>
  </si>
  <si>
    <t>GOBIERNO DEL ESTADO DE MICHOACÁN</t>
  </si>
  <si>
    <t>J.     Transferencias y Asignaciones</t>
  </si>
  <si>
    <t>Formato 7 a)</t>
  </si>
  <si>
    <t xml:space="preserve">PROYECCIÓN DE LEY DE INGRESOS  </t>
  </si>
  <si>
    <t xml:space="preserve">2. Ingresos Derivados de Financiamientos con Fuente de Pago de Transferencias Federales Etiquetadas </t>
  </si>
  <si>
    <t>Iniciativa 2021</t>
  </si>
  <si>
    <t>ESTE CUADRO SOLAMENTE SE TIENE QUE MODIFICAR  EN CUANTO A LOS MONTOS DE 2021, Y 2020 Y POSTERIORES SE MODIFICAN CON FÓRMULA (23092020)</t>
  </si>
  <si>
    <t>A. Impuestos</t>
  </si>
  <si>
    <t>B. Cuotas y Aportaciones de Seguridad Social</t>
  </si>
  <si>
    <t>C. Contribuciones de Mejoras</t>
  </si>
  <si>
    <t>D. Derechos</t>
  </si>
  <si>
    <t>E. Productos</t>
  </si>
  <si>
    <t>F. Aprovechamientos</t>
  </si>
  <si>
    <t xml:space="preserve">G. Ingresos por Venta de Bienes,  Prestación de Servicios y Otros Ingresos </t>
  </si>
  <si>
    <t>H. Participaciones</t>
  </si>
  <si>
    <t xml:space="preserve">I. Incentivos derivados de la Colaboración Fiscal </t>
  </si>
  <si>
    <t>J. Transferencias y Asignaciones</t>
  </si>
  <si>
    <t>K. Convenios</t>
  </si>
  <si>
    <t>Notas:</t>
  </si>
  <si>
    <t>Los ingresos propios observan un crecimiento promedio anual de 10% en el período, atendiendo a la la meta establecida por el Plan Integral de Desarrollo del Estado de Michoacán 2021-2027</t>
  </si>
  <si>
    <t>Años</t>
  </si>
  <si>
    <t>PIB miles de millones</t>
  </si>
  <si>
    <t>Crec. Nominal</t>
  </si>
  <si>
    <t>Inflación dic/dic</t>
  </si>
  <si>
    <t>Crec. Real</t>
  </si>
  <si>
    <t>Participaciones % PIB</t>
  </si>
  <si>
    <t>Participaciones Michoacán (pesos)</t>
  </si>
  <si>
    <t>Participaciones (miles de millones)</t>
  </si>
  <si>
    <t>GOBIERNO DEL ESTADO DE MICHOACÁN DE OCAMPO</t>
  </si>
  <si>
    <t>PROYECCIONES DE INGRESO LDF</t>
  </si>
  <si>
    <t>CIFRAS NOMINALES</t>
  </si>
  <si>
    <t>Año de Iniciativa 2024</t>
  </si>
  <si>
    <t>Para realizar el pronóstico de los impuestos a recaudar en el período 2024-2029 se implementó un análisis econométrico de suavizamiento exponencial multiplicativo, utilizando los datos de recaudación en una serie de tiempo mensual de julio de 2019 a agosto del 2023, a partir de los cuales el modelo proyecta la cantidad a recaudar por cada mes correspondiente de cada año del período, en función del comportamiento histórico del período. Adicionalmente se consideran otras variables que tienen incidencia específica en la proyección de cada uno de los impuestos estatales: a. Composición del Padrón de Contribuyentes, en donde la recaudación del sector público federal, estatal y municipal, para el caso del Impuesto sobre Nómina tiene un comportamiento distinto a la del sector privado.
b. Valuación de estrategias para recuperación de adeudos de contribuyentes del sector privado.
c. Valuación de estrategias de incorporación al padrón.
d. Ponderación del indicador de la actividad económica estatal, en la perspectiva de la creación de empresas y puestos de trabajo en Michoacán y que determinen la incorporación al padrón estatal.</t>
  </si>
  <si>
    <t>La proyección de Derechos se realizó con base al número de trámites anuales, multiplicados por la tarifa correspondiente proyectada, considerando la inflación contenida en el marco macroeconómico 2022-2029 (Anexo III de los Criterios Generales de Política Económica 2024).</t>
  </si>
  <si>
    <t>La proyección de Productos, Aprovechamientos e Ingresos por Venta de Bienes se realiza con base en la tasa de crecimiento anual observada desde el ejercicio 2017-2023 y una estimación de esfuerzo recaudatorio promedio de 10% anual</t>
  </si>
  <si>
    <t>La estimación de Participaciones toma como base la información de los Requerimientos Financieros del Sector Público 2023-2029 de los Criterios Generales de Política Económica 2024, en donde se establece un escenario en el que, dentro del Gasto no Programable, las Participaciones representan el 3.7% del Producto Interno Bruto. A partir de la distribución histórica por entidad de estos recursos, se identificó la proyección 2025-2029 para Michoacán.</t>
  </si>
  <si>
    <t>La estimación de Aportaciones, Convenios e Incentivos derivados de la Colaboración Fiscal se realizó con base en la tasa de crecimiento anual observada en el período 2017-2023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</si>
</sst>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quot;$&quot;* #,##0.00_);_(&quot;$&quot;* \(#,##0.00\);_(&quot;$&quot;* &quot;-&quot;??_);_(@_)"/>
    <numFmt numFmtId="165" formatCode="_(* #,##0.00_);_(* \(#,##0.00\);_(* &quot;-&quot;??_);_(@_)"/>
    <numFmt numFmtId="166" formatCode="_-* #,##0.00\ _€_-;\-* #,##0.00\ _€_-;_-* &quot;-&quot;??\ _€_-;_-@_-"/>
    <numFmt numFmtId="167" formatCode="_-* #,##0_-;\-* #,##0_-;_-* &quot;-&quot;??_-;_-@_-"/>
    <numFmt numFmtId="168" formatCode="0.0"/>
    <numFmt numFmtId="169" formatCode="General_)"/>
    <numFmt numFmtId="170" formatCode="#,##0.00000"/>
    <numFmt numFmtId="171" formatCode="#,##0.00000000000"/>
    <numFmt numFmtId="172" formatCode="_-* #,##0_-;\-* #,##0_-;_-* \-_-;_-@_-"/>
    <numFmt numFmtId="173" formatCode="_-* #,##0.00_-;\-* #,##0.00_-;_-* \-??_-;_-@_-"/>
    <numFmt numFmtId="174" formatCode="#,##0_ ;\-#,##0\ "/>
    <numFmt numFmtId="175" formatCode="_-* #,##0\ _P_t_s_-;\-* #,##0\ _P_t_s_-;_-* \-??\ _P_t_s_-;_-@_-"/>
    <numFmt numFmtId="176" formatCode="dddd&quot;, &quot;dd&quot; de &quot;mmmm&quot; de &quot;yyyy"/>
    <numFmt numFmtId="177" formatCode="_-* #,##0.00\ _€_-;\-* #,##0.00\ _€_-;_-* \-??\ _€_-;_-@_-"/>
    <numFmt numFmtId="178" formatCode="#,##0.00_ ;\-#,##0.00\ "/>
  </numFmts>
  <fonts count="13">
    <font>
      <sz val="11"/>
      <color theme="1"/>
      <name val="Calibri"/>
      <family val="2"/>
      <scheme val="minor"/>
    </font>
    <font>
      <sz val="10"/>
      <name val="Courier New"/>
      <family val="3"/>
    </font>
    <font>
      <sz val="10"/>
      <name val="Arial"/>
      <family val="2"/>
    </font>
    <font>
      <sz val="11"/>
      <color indexed="8"/>
      <name val="Calibri"/>
      <family val="2"/>
    </font>
    <font>
      <sz val="11"/>
      <color theme="1"/>
      <name val="Calibri"/>
      <family val="2"/>
      <scheme val="minor"/>
    </font>
    <font>
      <sz val="12"/>
      <color theme="1"/>
      <name val="Arial"/>
      <family val="2"/>
    </font>
    <font>
      <b/>
      <sz val="12"/>
      <color theme="1"/>
      <name val="Arial"/>
      <family val="2"/>
    </font>
    <font>
      <sz val="9"/>
      <color theme="1"/>
      <name val="Gibson Book"/>
      <family val="3"/>
    </font>
    <font>
      <b/>
      <sz val="9"/>
      <color theme="1"/>
      <name val="Gibson Book"/>
      <family val="3"/>
    </font>
    <font>
      <sz val="11"/>
      <color theme="1"/>
      <name val="Gibson Book"/>
      <family val="3"/>
    </font>
    <font>
      <b/>
      <sz val="10"/>
      <color rgb="FF000000"/>
      <name val="Calibri"/>
      <family val="2"/>
      <scheme val="minor"/>
    </font>
    <font>
      <sz val="9"/>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3">
    <xf numFmtId="0" fontId="0" fillId="0" borderId="0"/>
    <xf numFmtId="169" fontId="1" fillId="0" borderId="0"/>
    <xf numFmtId="16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4" fillId="0" borderId="0" applyFont="0" applyFill="0" applyBorder="0" applyAlignment="0" applyProtection="0"/>
    <xf numFmtId="172" fontId="3" fillId="0" borderId="0" applyFill="0" applyBorder="0" applyAlignment="0" applyProtection="0"/>
    <xf numFmtId="165" fontId="2" fillId="0" borderId="0" applyFont="0" applyFill="0" applyBorder="0" applyAlignment="0" applyProtection="0"/>
    <xf numFmtId="173" fontId="3" fillId="0" borderId="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74" fontId="3" fillId="0" borderId="0" applyFill="0" applyBorder="0" applyAlignment="0" applyProtection="0"/>
    <xf numFmtId="175" fontId="3" fillId="0" borderId="0" applyFill="0" applyBorder="0" applyAlignment="0" applyProtection="0"/>
    <xf numFmtId="176" fontId="3" fillId="0" borderId="0" applyFill="0" applyBorder="0" applyAlignment="0" applyProtection="0"/>
    <xf numFmtId="177" fontId="3" fillId="0" borderId="0" applyFill="0" applyBorder="0" applyAlignment="0" applyProtection="0"/>
    <xf numFmtId="173" fontId="3" fillId="0" borderId="0" applyFill="0" applyBorder="0" applyAlignment="0" applyProtection="0"/>
    <xf numFmtId="165" fontId="4" fillId="0" borderId="0" applyFont="0" applyFill="0" applyBorder="0" applyAlignment="0" applyProtection="0"/>
    <xf numFmtId="173" fontId="3" fillId="0" borderId="0" applyFill="0" applyBorder="0" applyAlignment="0" applyProtection="0"/>
    <xf numFmtId="177" fontId="3" fillId="0" borderId="0" applyFill="0" applyBorder="0" applyAlignment="0" applyProtection="0"/>
    <xf numFmtId="0" fontId="2" fillId="0" borderId="0"/>
    <xf numFmtId="37" fontId="2" fillId="0" borderId="0"/>
    <xf numFmtId="0" fontId="4" fillId="0" borderId="0"/>
    <xf numFmtId="0" fontId="4" fillId="0" borderId="0"/>
    <xf numFmtId="37" fontId="2" fillId="0" borderId="0"/>
    <xf numFmtId="0" fontId="2" fillId="0" borderId="0"/>
    <xf numFmtId="0" fontId="4" fillId="0" borderId="0"/>
    <xf numFmtId="37" fontId="2" fillId="0" borderId="0"/>
    <xf numFmtId="0" fontId="2" fillId="0" borderId="0"/>
    <xf numFmtId="0" fontId="2" fillId="0" borderId="0"/>
    <xf numFmtId="9" fontId="4" fillId="0" borderId="0" applyFont="0" applyFill="0" applyBorder="0" applyAlignment="0" applyProtection="0"/>
    <xf numFmtId="9" fontId="2" fillId="0" borderId="0" applyFont="0" applyFill="0" applyBorder="0" applyAlignment="0" applyProtection="0"/>
  </cellStyleXfs>
  <cellXfs count="88">
    <xf numFmtId="0" fontId="0" fillId="0" borderId="0" xfId="0"/>
    <xf numFmtId="0" fontId="5" fillId="0" borderId="0" xfId="0" applyFont="1"/>
    <xf numFmtId="3" fontId="5" fillId="0" borderId="0" xfId="0" applyNumberFormat="1" applyFont="1"/>
    <xf numFmtId="165" fontId="5" fillId="0" borderId="0" xfId="0" applyNumberFormat="1" applyFont="1"/>
    <xf numFmtId="167" fontId="5" fillId="0" borderId="0" xfId="2" applyNumberFormat="1" applyFont="1" applyFill="1" applyBorder="1"/>
    <xf numFmtId="168" fontId="5" fillId="0" borderId="1" xfId="0" applyNumberFormat="1" applyFont="1" applyBorder="1"/>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165" fontId="6" fillId="0" borderId="0" xfId="0" applyNumberFormat="1" applyFont="1" applyAlignment="1">
      <alignment horizontal="justify" vertical="top"/>
    </xf>
    <xf numFmtId="0" fontId="5" fillId="0" borderId="1" xfId="0" applyFont="1" applyBorder="1"/>
    <xf numFmtId="2" fontId="5" fillId="0" borderId="0" xfId="0" applyNumberFormat="1" applyFont="1" applyAlignment="1">
      <alignment horizontal="right" vertical="top" wrapText="1"/>
    </xf>
    <xf numFmtId="0" fontId="5" fillId="0" borderId="0" xfId="0" applyFont="1" applyAlignment="1">
      <alignment horizontal="justify" wrapText="1"/>
    </xf>
    <xf numFmtId="0" fontId="6" fillId="0" borderId="1" xfId="0" applyFont="1" applyBorder="1" applyAlignment="1">
      <alignment horizontal="justify" vertical="top"/>
    </xf>
    <xf numFmtId="167" fontId="5" fillId="0" borderId="1" xfId="2" applyNumberFormat="1" applyFont="1" applyFill="1" applyBorder="1" applyAlignment="1">
      <alignment horizontal="right" vertical="top"/>
    </xf>
    <xf numFmtId="2" fontId="5" fillId="0" borderId="1" xfId="0" applyNumberFormat="1" applyFont="1" applyBorder="1" applyAlignment="1">
      <alignment horizontal="right" vertical="top" wrapText="1"/>
    </xf>
    <xf numFmtId="0" fontId="5" fillId="0" borderId="1" xfId="0" applyFont="1" applyBorder="1" applyAlignment="1">
      <alignment horizontal="justify"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top" wrapText="1"/>
    </xf>
    <xf numFmtId="3" fontId="5" fillId="0" borderId="1" xfId="0" applyNumberFormat="1" applyFont="1" applyBorder="1" applyAlignment="1">
      <alignment horizontal="right" vertical="top" wrapText="1"/>
    </xf>
    <xf numFmtId="0" fontId="5" fillId="0" borderId="1" xfId="0" applyFont="1" applyBorder="1" applyAlignment="1">
      <alignment horizontal="justify" vertical="top" wrapText="1"/>
    </xf>
    <xf numFmtId="167" fontId="5" fillId="0" borderId="1" xfId="2" applyNumberFormat="1" applyFont="1" applyFill="1" applyBorder="1" applyAlignment="1">
      <alignment horizontal="right" vertical="top" wrapText="1"/>
    </xf>
    <xf numFmtId="3" fontId="6" fillId="0" borderId="1" xfId="0" applyNumberFormat="1" applyFont="1" applyBorder="1" applyAlignment="1">
      <alignment horizontal="right" vertical="top"/>
    </xf>
    <xf numFmtId="0" fontId="6" fillId="0" borderId="1" xfId="0" applyFont="1" applyBorder="1" applyAlignment="1">
      <alignment wrapText="1"/>
    </xf>
    <xf numFmtId="0" fontId="6" fillId="0" borderId="2" xfId="0" applyFont="1" applyBorder="1" applyAlignment="1">
      <alignment horizontal="center" wrapText="1"/>
    </xf>
    <xf numFmtId="0" fontId="6" fillId="0" borderId="3" xfId="0" applyFont="1" applyBorder="1" applyAlignment="1">
      <alignment horizontal="center" wrapText="1"/>
    </xf>
    <xf numFmtId="3" fontId="6" fillId="0" borderId="0" xfId="0" applyNumberFormat="1" applyFont="1" applyAlignment="1">
      <alignment horizontal="center" wrapText="1"/>
    </xf>
    <xf numFmtId="165" fontId="6" fillId="0" borderId="0" xfId="2" applyFont="1" applyFill="1" applyBorder="1" applyAlignment="1">
      <alignment horizontal="center" wrapText="1"/>
    </xf>
    <xf numFmtId="0" fontId="6" fillId="0" borderId="0" xfId="0" applyFont="1" applyAlignment="1">
      <alignment horizontal="center" wrapText="1"/>
    </xf>
    <xf numFmtId="0" fontId="6" fillId="0" borderId="0" xfId="0" applyFont="1" applyAlignment="1">
      <alignment vertical="top"/>
    </xf>
    <xf numFmtId="178" fontId="5" fillId="0" borderId="1" xfId="2" applyNumberFormat="1" applyFont="1" applyFill="1" applyBorder="1" applyAlignment="1">
      <alignment horizontal="right" vertical="top"/>
    </xf>
    <xf numFmtId="167" fontId="5" fillId="0" borderId="1" xfId="2" applyNumberFormat="1" applyFont="1" applyFill="1" applyBorder="1" applyAlignment="1">
      <alignment horizontal="right" vertical="center"/>
    </xf>
    <xf numFmtId="3" fontId="6" fillId="0" borderId="1" xfId="0" applyNumberFormat="1" applyFont="1" applyBorder="1" applyAlignment="1">
      <alignment horizontal="right" vertical="center"/>
    </xf>
    <xf numFmtId="3" fontId="6" fillId="0" borderId="1" xfId="0" applyNumberFormat="1" applyFont="1" applyBorder="1" applyAlignment="1">
      <alignment horizontal="right" vertical="center" wrapText="1"/>
    </xf>
    <xf numFmtId="3" fontId="6" fillId="0" borderId="1" xfId="0" applyNumberFormat="1" applyFont="1" applyBorder="1" applyAlignment="1">
      <alignment vertical="center"/>
    </xf>
    <xf numFmtId="3" fontId="5" fillId="0" borderId="1" xfId="0" applyNumberFormat="1" applyFont="1" applyBorder="1" applyAlignment="1">
      <alignment horizontal="right" vertical="top"/>
    </xf>
    <xf numFmtId="0" fontId="8" fillId="0" borderId="0" xfId="0" applyFont="1" applyAlignment="1">
      <alignment vertical="center"/>
    </xf>
    <xf numFmtId="0" fontId="9" fillId="0" borderId="0" xfId="0" applyFont="1"/>
    <xf numFmtId="165" fontId="8" fillId="0" borderId="4" xfId="2" applyFont="1" applyBorder="1" applyAlignment="1">
      <alignment horizontal="center" vertical="center" wrapText="1"/>
    </xf>
    <xf numFmtId="10" fontId="8" fillId="0" borderId="4" xfId="31" applyNumberFormat="1" applyFont="1" applyBorder="1" applyAlignment="1">
      <alignment horizontal="center" vertical="center" wrapText="1"/>
    </xf>
    <xf numFmtId="0" fontId="7" fillId="0" borderId="0" xfId="0" applyFont="1" applyAlignment="1">
      <alignment horizontal="center" vertical="center"/>
    </xf>
    <xf numFmtId="165" fontId="7" fillId="0" borderId="0" xfId="2" applyFont="1" applyAlignment="1">
      <alignment vertical="center"/>
    </xf>
    <xf numFmtId="10" fontId="7" fillId="0" borderId="0" xfId="31" applyNumberFormat="1" applyFont="1" applyAlignment="1">
      <alignment horizontal="center" vertical="center"/>
    </xf>
    <xf numFmtId="164" fontId="7" fillId="0" borderId="0" xfId="31" applyNumberFormat="1" applyFont="1" applyAlignment="1">
      <alignment horizontal="center" vertical="center"/>
    </xf>
    <xf numFmtId="165" fontId="7" fillId="0" borderId="0" xfId="2" applyFont="1" applyBorder="1" applyAlignment="1">
      <alignment vertical="center"/>
    </xf>
    <xf numFmtId="10" fontId="7" fillId="0" borderId="0" xfId="31" applyNumberFormat="1" applyFont="1" applyBorder="1" applyAlignment="1">
      <alignment horizontal="center" vertical="center"/>
    </xf>
    <xf numFmtId="164" fontId="7" fillId="0" borderId="0" xfId="31" applyNumberFormat="1" applyFont="1" applyBorder="1" applyAlignment="1">
      <alignment horizontal="center" vertical="center"/>
    </xf>
    <xf numFmtId="0" fontId="7" fillId="0" borderId="5" xfId="0" applyFont="1" applyBorder="1" applyAlignment="1">
      <alignment horizontal="center" vertical="center"/>
    </xf>
    <xf numFmtId="165" fontId="7" fillId="0" borderId="5" xfId="2" applyFont="1" applyBorder="1" applyAlignment="1">
      <alignment vertical="center"/>
    </xf>
    <xf numFmtId="10" fontId="7" fillId="0" borderId="5" xfId="31" applyNumberFormat="1" applyFont="1" applyBorder="1" applyAlignment="1">
      <alignment horizontal="center" vertical="center"/>
    </xf>
    <xf numFmtId="164" fontId="7" fillId="0" borderId="5" xfId="31" applyNumberFormat="1" applyFont="1" applyBorder="1" applyAlignment="1">
      <alignment horizontal="center" vertical="center"/>
    </xf>
    <xf numFmtId="0" fontId="11" fillId="0" borderId="0" xfId="0" applyFont="1" applyAlignment="1">
      <alignment vertical="center"/>
    </xf>
    <xf numFmtId="0" fontId="12"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xf>
    <xf numFmtId="0" fontId="11" fillId="0" borderId="0" xfId="0" applyFont="1" applyAlignment="1">
      <alignment horizontal="justify" vertical="center" wrapText="1"/>
    </xf>
    <xf numFmtId="0" fontId="12" fillId="0" borderId="1" xfId="0" applyFont="1" applyBorder="1" applyAlignment="1">
      <alignment horizontal="justify" vertical="center" wrapText="1"/>
    </xf>
    <xf numFmtId="3" fontId="11" fillId="0" borderId="0" xfId="0" applyNumberFormat="1" applyFont="1" applyAlignment="1">
      <alignment vertical="center"/>
    </xf>
    <xf numFmtId="167" fontId="11" fillId="0" borderId="0" xfId="2" applyNumberFormat="1" applyFont="1" applyFill="1" applyBorder="1" applyAlignment="1">
      <alignment vertical="center"/>
    </xf>
    <xf numFmtId="165" fontId="11" fillId="0" borderId="0" xfId="0" applyNumberFormat="1" applyFont="1" applyAlignment="1">
      <alignment vertical="center"/>
    </xf>
    <xf numFmtId="0" fontId="12" fillId="3" borderId="1" xfId="0" applyFont="1" applyFill="1" applyBorder="1" applyAlignment="1">
      <alignment horizontal="center" vertical="center" wrapText="1"/>
    </xf>
    <xf numFmtId="3" fontId="7" fillId="0" borderId="0" xfId="0" applyNumberFormat="1" applyFont="1" applyAlignment="1">
      <alignment horizontal="center" vertical="center"/>
    </xf>
    <xf numFmtId="164" fontId="9" fillId="0" borderId="0" xfId="0" applyNumberFormat="1" applyFont="1"/>
    <xf numFmtId="9" fontId="9" fillId="0" borderId="0" xfId="31" applyFont="1"/>
    <xf numFmtId="3" fontId="7" fillId="0" borderId="5" xfId="0" applyNumberFormat="1" applyFont="1" applyBorder="1" applyAlignment="1">
      <alignment horizontal="center" vertical="center"/>
    </xf>
    <xf numFmtId="0" fontId="6" fillId="0" borderId="0" xfId="0" applyFont="1" applyAlignment="1">
      <alignment horizontal="center" vertical="top"/>
    </xf>
    <xf numFmtId="0" fontId="6" fillId="2" borderId="0" xfId="0" applyFont="1" applyFill="1" applyAlignment="1">
      <alignment horizontal="center" wrapText="1"/>
    </xf>
    <xf numFmtId="0" fontId="10" fillId="3" borderId="6" xfId="0" applyFont="1" applyFill="1" applyBorder="1" applyAlignment="1">
      <alignment horizontal="center" wrapText="1"/>
    </xf>
    <xf numFmtId="0" fontId="10" fillId="3" borderId="7" xfId="0" applyFont="1" applyFill="1" applyBorder="1" applyAlignment="1">
      <alignment horizontal="center" wrapText="1"/>
    </xf>
    <xf numFmtId="0" fontId="10" fillId="3" borderId="8" xfId="0" applyFont="1" applyFill="1" applyBorder="1" applyAlignment="1">
      <alignment horizontal="center" wrapText="1"/>
    </xf>
    <xf numFmtId="0" fontId="10" fillId="3" borderId="9" xfId="0" applyFont="1" applyFill="1" applyBorder="1" applyAlignment="1">
      <alignment horizontal="center" wrapText="1"/>
    </xf>
    <xf numFmtId="0" fontId="10" fillId="3" borderId="0" xfId="0" applyFont="1" applyFill="1" applyBorder="1" applyAlignment="1">
      <alignment horizontal="center" wrapText="1"/>
    </xf>
    <xf numFmtId="0" fontId="10" fillId="3" borderId="10" xfId="0" applyFont="1" applyFill="1" applyBorder="1" applyAlignment="1">
      <alignment horizontal="center" wrapText="1"/>
    </xf>
    <xf numFmtId="0" fontId="10" fillId="3" borderId="11" xfId="0" applyFont="1" applyFill="1" applyBorder="1" applyAlignment="1">
      <alignment horizontal="center" wrapText="1"/>
    </xf>
    <xf numFmtId="0" fontId="10" fillId="3" borderId="5" xfId="0" applyFont="1" applyFill="1" applyBorder="1" applyAlignment="1">
      <alignment horizontal="center" wrapText="1"/>
    </xf>
    <xf numFmtId="0" fontId="10" fillId="3" borderId="12" xfId="0" applyFont="1" applyFill="1" applyBorder="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wrapText="1"/>
    </xf>
    <xf numFmtId="4" fontId="12" fillId="0" borderId="1" xfId="0" applyNumberFormat="1" applyFont="1" applyBorder="1" applyAlignment="1">
      <alignment vertical="center"/>
    </xf>
    <xf numFmtId="4" fontId="11" fillId="0" borderId="1" xfId="2" applyNumberFormat="1" applyFont="1" applyFill="1" applyBorder="1" applyAlignment="1">
      <alignment horizontal="right" vertical="center"/>
    </xf>
    <xf numFmtId="4" fontId="11" fillId="0" borderId="1" xfId="0" applyNumberFormat="1" applyFont="1" applyBorder="1" applyAlignment="1">
      <alignment horizontal="right" vertical="center" wrapText="1"/>
    </xf>
    <xf numFmtId="4" fontId="11" fillId="0" borderId="0" xfId="0" applyNumberFormat="1" applyFont="1" applyAlignment="1">
      <alignment vertical="center"/>
    </xf>
    <xf numFmtId="4" fontId="12" fillId="0" borderId="1" xfId="0" applyNumberFormat="1" applyFont="1" applyBorder="1" applyAlignment="1">
      <alignment horizontal="right" vertical="center"/>
    </xf>
    <xf numFmtId="4" fontId="11" fillId="0" borderId="1" xfId="2" applyNumberFormat="1" applyFont="1" applyFill="1" applyBorder="1" applyAlignment="1">
      <alignment horizontal="right" vertical="center" wrapText="1"/>
    </xf>
    <xf numFmtId="4" fontId="12" fillId="0" borderId="1" xfId="0" applyNumberFormat="1" applyFont="1" applyBorder="1" applyAlignment="1">
      <alignment horizontal="right" vertical="center" wrapText="1"/>
    </xf>
    <xf numFmtId="4" fontId="11" fillId="0" borderId="0" xfId="0" applyNumberFormat="1" applyFont="1" applyAlignment="1">
      <alignment horizontal="right" vertical="center" wrapText="1"/>
    </xf>
    <xf numFmtId="4" fontId="11" fillId="0" borderId="1" xfId="0" applyNumberFormat="1" applyFont="1" applyBorder="1" applyAlignment="1">
      <alignment vertical="center"/>
    </xf>
    <xf numFmtId="4" fontId="12" fillId="0" borderId="0" xfId="0" applyNumberFormat="1" applyFont="1" applyAlignment="1">
      <alignment horizontal="justify" vertical="center"/>
    </xf>
  </cellXfs>
  <cellStyles count="33">
    <cellStyle name="=C:\WINNT\SYSTEM32\COMMAND.COM" xfId="1"/>
    <cellStyle name="Millares" xfId="2" builtinId="3"/>
    <cellStyle name="Millares 10" xfId="3"/>
    <cellStyle name="Millares 10 2" xfId="4"/>
    <cellStyle name="Millares 11" xfId="5"/>
    <cellStyle name="Millares 12" xfId="6"/>
    <cellStyle name="Millares 2" xfId="7"/>
    <cellStyle name="Millares 2 2" xfId="8"/>
    <cellStyle name="Millares 2 2 2" xfId="9"/>
    <cellStyle name="Millares 2 3" xfId="10"/>
    <cellStyle name="Millares 2 4" xfId="11"/>
    <cellStyle name="Millares 2 5" xfId="12"/>
    <cellStyle name="Millares 3" xfId="13"/>
    <cellStyle name="Millares 4" xfId="14"/>
    <cellStyle name="Millares 5" xfId="15"/>
    <cellStyle name="Millares 6" xfId="16"/>
    <cellStyle name="Millares 7" xfId="17"/>
    <cellStyle name="Millares 7 2" xfId="18"/>
    <cellStyle name="Millares 8" xfId="19"/>
    <cellStyle name="Millares 9" xfId="20"/>
    <cellStyle name="Normal" xfId="0" builtinId="0"/>
    <cellStyle name="Normal 2" xfId="21"/>
    <cellStyle name="Normal 2 2" xfId="22"/>
    <cellStyle name="Normal 2 3" xfId="23"/>
    <cellStyle name="Normal 3" xfId="24"/>
    <cellStyle name="Normal 3 2" xfId="25"/>
    <cellStyle name="Normal 4" xfId="26"/>
    <cellStyle name="Normal 5" xfId="27"/>
    <cellStyle name="Normal 6" xfId="28"/>
    <cellStyle name="Normal 7" xfId="29"/>
    <cellStyle name="Normal 8" xfId="30"/>
    <cellStyle name="Porcentaje" xfId="31" builtinId="5"/>
    <cellStyle name="Porcentaje 2"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2514600</xdr:colOff>
      <xdr:row>4</xdr:row>
      <xdr:rowOff>171450</xdr:rowOff>
    </xdr:to>
    <xdr:pic>
      <xdr:nvPicPr>
        <xdr:cNvPr id="2072" name="2 Imagen">
          <a:extLst>
            <a:ext uri="{FF2B5EF4-FFF2-40B4-BE49-F238E27FC236}">
              <a16:creationId xmlns="" xmlns:a16="http://schemas.microsoft.com/office/drawing/2014/main" id="{00000000-0008-0000-0000-00001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146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2514600</xdr:colOff>
      <xdr:row>4</xdr:row>
      <xdr:rowOff>171450</xdr:rowOff>
    </xdr:to>
    <xdr:pic>
      <xdr:nvPicPr>
        <xdr:cNvPr id="8203" name="2 Imagen">
          <a:extLst>
            <a:ext uri="{FF2B5EF4-FFF2-40B4-BE49-F238E27FC236}">
              <a16:creationId xmlns="" xmlns:a16="http://schemas.microsoft.com/office/drawing/2014/main" id="{00000000-0008-0000-0100-00000B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146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95249</xdr:colOff>
      <xdr:row>1</xdr:row>
      <xdr:rowOff>0</xdr:rowOff>
    </xdr:from>
    <xdr:to>
      <xdr:col>19</xdr:col>
      <xdr:colOff>543837</xdr:colOff>
      <xdr:row>21</xdr:row>
      <xdr:rowOff>67509</xdr:rowOff>
    </xdr:to>
    <xdr:pic>
      <xdr:nvPicPr>
        <xdr:cNvPr id="2" name="Imagen 1">
          <a:extLst>
            <a:ext uri="{FF2B5EF4-FFF2-40B4-BE49-F238E27FC236}">
              <a16:creationId xmlns:a16="http://schemas.microsoft.com/office/drawing/2014/main" xmlns="" id="{48509EA3-ECDC-CBD3-9AC9-291C5533F1AD}"/>
            </a:ext>
          </a:extLst>
        </xdr:cNvPr>
        <xdr:cNvPicPr>
          <a:picLocks noChangeAspect="1"/>
        </xdr:cNvPicPr>
      </xdr:nvPicPr>
      <xdr:blipFill>
        <a:blip xmlns:r="http://schemas.openxmlformats.org/officeDocument/2006/relationships" r:embed="rId1"/>
        <a:stretch>
          <a:fillRect/>
        </a:stretch>
      </xdr:blipFill>
      <xdr:spPr>
        <a:xfrm>
          <a:off x="10496549" y="190500"/>
          <a:ext cx="6544588" cy="63254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endira%20Valdez/Downloads/2.-%2007.10.2019.-%20INGRESOS%20PROYECTADOS%202020%20%20con%20CRI%20y%20ESFUERZO%20RECAUDATORIO-con%20art%201&#1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2019"/>
      <sheetName val="GASTO 2019"/>
      <sheetName val="2019"/>
      <sheetName val="CALENDARIO BASE MENSUAL "/>
      <sheetName val="ISN"/>
      <sheetName val="2018-2020"/>
      <sheetName val="ESCENARIO B- RECAUDACION"/>
      <sheetName val="ART 1° (2)"/>
      <sheetName val="Hoja1"/>
    </sheetNames>
    <sheetDataSet>
      <sheetData sheetId="0"/>
      <sheetData sheetId="1"/>
      <sheetData sheetId="2"/>
      <sheetData sheetId="3"/>
      <sheetData sheetId="4"/>
      <sheetData sheetId="5"/>
      <sheetData sheetId="6"/>
      <sheetData sheetId="7" refreshError="1">
        <row r="28">
          <cell r="F28">
            <v>0</v>
          </cell>
        </row>
        <row r="34">
          <cell r="F34">
            <v>2131359558.6900001</v>
          </cell>
        </row>
        <row r="72">
          <cell r="F72">
            <v>55549554</v>
          </cell>
        </row>
        <row r="104">
          <cell r="F104">
            <v>74762970</v>
          </cell>
        </row>
        <row r="126">
          <cell r="F126">
            <v>32898928645</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opLeftCell="A5" zoomScaleNormal="100" workbookViewId="0">
      <selection activeCell="G5" sqref="G5"/>
    </sheetView>
  </sheetViews>
  <sheetFormatPr baseColWidth="10" defaultRowHeight="15"/>
  <cols>
    <col min="1" max="1" width="39.85546875" style="1" customWidth="1"/>
    <col min="2" max="2" width="19.7109375" style="1" customWidth="1"/>
    <col min="3" max="3" width="23.28515625" style="1" bestFit="1" customWidth="1"/>
    <col min="4" max="4" width="21.7109375" style="1" bestFit="1" customWidth="1"/>
    <col min="5" max="5" width="18.7109375" style="1" bestFit="1" customWidth="1"/>
    <col min="6" max="6" width="18.7109375" style="1" customWidth="1"/>
    <col min="7" max="7" width="18.7109375" style="1" bestFit="1" customWidth="1"/>
    <col min="8" max="16384" width="11.42578125" style="1"/>
  </cols>
  <sheetData>
    <row r="1" spans="1:7" ht="15.75">
      <c r="B1" s="65" t="s">
        <v>28</v>
      </c>
      <c r="C1" s="65"/>
      <c r="D1" s="65"/>
      <c r="E1" s="65"/>
      <c r="F1" s="65"/>
      <c r="G1" s="28" t="s">
        <v>30</v>
      </c>
    </row>
    <row r="2" spans="1:7" ht="15.75">
      <c r="B2" s="65" t="s">
        <v>31</v>
      </c>
      <c r="C2" s="65"/>
      <c r="D2" s="65"/>
      <c r="E2" s="65"/>
      <c r="F2" s="65"/>
      <c r="G2" s="28"/>
    </row>
    <row r="3" spans="1:7" ht="15.75">
      <c r="B3" s="65" t="s">
        <v>27</v>
      </c>
      <c r="C3" s="65"/>
      <c r="D3" s="65"/>
      <c r="E3" s="65"/>
      <c r="F3" s="65"/>
      <c r="G3" s="28"/>
    </row>
    <row r="4" spans="1:7" ht="15.75">
      <c r="A4" s="65"/>
      <c r="B4" s="65"/>
      <c r="C4" s="65"/>
      <c r="D4" s="65"/>
      <c r="E4" s="65"/>
      <c r="F4" s="65"/>
      <c r="G4" s="65"/>
    </row>
    <row r="5" spans="1:7" ht="15.75" customHeight="1">
      <c r="A5" s="27"/>
      <c r="B5" s="27"/>
      <c r="C5" s="25"/>
      <c r="D5" s="26"/>
      <c r="E5" s="25"/>
      <c r="F5" s="25"/>
      <c r="G5" s="25"/>
    </row>
    <row r="6" spans="1:7" ht="15.75" customHeight="1">
      <c r="A6" s="24"/>
      <c r="B6" s="24" t="s">
        <v>26</v>
      </c>
      <c r="C6" s="24"/>
      <c r="D6" s="24"/>
      <c r="E6" s="24"/>
      <c r="F6" s="24"/>
      <c r="G6" s="24"/>
    </row>
    <row r="7" spans="1:7" ht="15.75">
      <c r="A7" s="23" t="s">
        <v>25</v>
      </c>
      <c r="B7" s="23" t="s">
        <v>24</v>
      </c>
      <c r="C7" s="23">
        <v>2021</v>
      </c>
      <c r="D7" s="23">
        <v>2022</v>
      </c>
      <c r="E7" s="23">
        <v>2023</v>
      </c>
      <c r="F7" s="23">
        <v>2024</v>
      </c>
      <c r="G7" s="23">
        <v>2025</v>
      </c>
    </row>
    <row r="8" spans="1:7" ht="31.5">
      <c r="A8" s="22" t="s">
        <v>23</v>
      </c>
      <c r="B8" s="33">
        <f>SUM(B9:B20)</f>
        <v>32079202054.689999</v>
      </c>
      <c r="C8" s="33">
        <f>SUM(C9:C17)</f>
        <v>32095241655</v>
      </c>
      <c r="D8" s="33">
        <f>SUM(D9:D18)</f>
        <v>32111289277</v>
      </c>
      <c r="E8" s="33">
        <f>SUM(E9:E18)</f>
        <v>32127344923</v>
      </c>
      <c r="F8" s="33">
        <f>SUM(F9:F18)</f>
        <v>32143408595</v>
      </c>
      <c r="G8" s="33">
        <f>SUM(G9:G18)</f>
        <v>32159480299</v>
      </c>
    </row>
    <row r="9" spans="1:7" ht="15.75" customHeight="1">
      <c r="A9" s="16" t="s">
        <v>22</v>
      </c>
      <c r="B9" s="13">
        <v>1574448224</v>
      </c>
      <c r="C9" s="13">
        <f>ROUND(B9*100.05%,0)</f>
        <v>1575235448</v>
      </c>
      <c r="D9" s="13">
        <f>ROUND(C9*100.05%,0)</f>
        <v>1576023066</v>
      </c>
      <c r="E9" s="13">
        <f>ROUND(D9*100.05%,0)</f>
        <v>1576811078</v>
      </c>
      <c r="F9" s="13">
        <f>ROUND(E9*100.05%,0)</f>
        <v>1577599484</v>
      </c>
      <c r="G9" s="13">
        <f>ROUND(F9*100.05%,0)</f>
        <v>1578388284</v>
      </c>
    </row>
    <row r="10" spans="1:7" ht="30.75" customHeight="1">
      <c r="A10" s="19" t="s">
        <v>21</v>
      </c>
      <c r="B10" s="17">
        <v>0</v>
      </c>
      <c r="C10" s="17">
        <v>0</v>
      </c>
      <c r="D10" s="17">
        <v>0</v>
      </c>
      <c r="E10" s="17">
        <v>0</v>
      </c>
      <c r="F10" s="17">
        <v>0</v>
      </c>
      <c r="G10" s="17">
        <v>0</v>
      </c>
    </row>
    <row r="11" spans="1:7">
      <c r="A11" s="16" t="s">
        <v>20</v>
      </c>
      <c r="B11" s="17">
        <f>'[1]ART 1° (2)'!F28</f>
        <v>0</v>
      </c>
      <c r="C11" s="29">
        <v>0</v>
      </c>
      <c r="D11" s="29">
        <f t="shared" ref="C11:G17" si="0">ROUND(C11*100.05%,0)</f>
        <v>0</v>
      </c>
      <c r="E11" s="29">
        <f t="shared" si="0"/>
        <v>0</v>
      </c>
      <c r="F11" s="29">
        <f t="shared" si="0"/>
        <v>0</v>
      </c>
      <c r="G11" s="29">
        <f t="shared" si="0"/>
        <v>0</v>
      </c>
    </row>
    <row r="12" spans="1:7" ht="18" customHeight="1">
      <c r="A12" s="16" t="s">
        <v>19</v>
      </c>
      <c r="B12" s="13">
        <f>'[1]ART 1° (2)'!F34</f>
        <v>2131359558.6900001</v>
      </c>
      <c r="C12" s="13">
        <f t="shared" si="0"/>
        <v>2132425238</v>
      </c>
      <c r="D12" s="13">
        <f t="shared" si="0"/>
        <v>2133491451</v>
      </c>
      <c r="E12" s="13">
        <f t="shared" si="0"/>
        <v>2134558197</v>
      </c>
      <c r="F12" s="13">
        <f t="shared" si="0"/>
        <v>2135625476</v>
      </c>
      <c r="G12" s="13">
        <f t="shared" si="0"/>
        <v>2136693289</v>
      </c>
    </row>
    <row r="13" spans="1:7" ht="15" customHeight="1">
      <c r="A13" s="16" t="s">
        <v>18</v>
      </c>
      <c r="B13" s="13">
        <v>34646377</v>
      </c>
      <c r="C13" s="13">
        <f t="shared" si="0"/>
        <v>34663700</v>
      </c>
      <c r="D13" s="13">
        <f t="shared" si="0"/>
        <v>34681032</v>
      </c>
      <c r="E13" s="13">
        <f t="shared" si="0"/>
        <v>34698373</v>
      </c>
      <c r="F13" s="13">
        <f t="shared" si="0"/>
        <v>34715722</v>
      </c>
      <c r="G13" s="13">
        <f t="shared" si="0"/>
        <v>34733080</v>
      </c>
    </row>
    <row r="14" spans="1:7" ht="15.75" customHeight="1">
      <c r="A14" s="16" t="s">
        <v>17</v>
      </c>
      <c r="B14" s="13">
        <f>'[1]ART 1° (2)'!F72</f>
        <v>55549554</v>
      </c>
      <c r="C14" s="13">
        <f t="shared" si="0"/>
        <v>55577329</v>
      </c>
      <c r="D14" s="13">
        <f t="shared" si="0"/>
        <v>55605118</v>
      </c>
      <c r="E14" s="13">
        <f t="shared" si="0"/>
        <v>55632921</v>
      </c>
      <c r="F14" s="13">
        <f t="shared" si="0"/>
        <v>55660737</v>
      </c>
      <c r="G14" s="13">
        <f t="shared" si="0"/>
        <v>55688567</v>
      </c>
    </row>
    <row r="15" spans="1:7" ht="49.5" customHeight="1">
      <c r="A15" s="19" t="s">
        <v>16</v>
      </c>
      <c r="B15" s="30">
        <f>'[1]ART 1° (2)'!F104</f>
        <v>74762970</v>
      </c>
      <c r="C15" s="30">
        <f t="shared" si="0"/>
        <v>74800351</v>
      </c>
      <c r="D15" s="30">
        <f t="shared" si="0"/>
        <v>74837751</v>
      </c>
      <c r="E15" s="30">
        <f t="shared" si="0"/>
        <v>74875170</v>
      </c>
      <c r="F15" s="30">
        <f t="shared" si="0"/>
        <v>74912608</v>
      </c>
      <c r="G15" s="30">
        <f t="shared" si="0"/>
        <v>74950064</v>
      </c>
    </row>
    <row r="16" spans="1:7">
      <c r="A16" s="16" t="s">
        <v>15</v>
      </c>
      <c r="B16" s="13">
        <v>27738013147</v>
      </c>
      <c r="C16" s="13">
        <f t="shared" si="0"/>
        <v>27751882154</v>
      </c>
      <c r="D16" s="13">
        <f t="shared" si="0"/>
        <v>27765758095</v>
      </c>
      <c r="E16" s="13">
        <f t="shared" si="0"/>
        <v>27779640974</v>
      </c>
      <c r="F16" s="13">
        <f t="shared" si="0"/>
        <v>27793530794</v>
      </c>
      <c r="G16" s="13">
        <f t="shared" si="0"/>
        <v>27807427559</v>
      </c>
    </row>
    <row r="17" spans="1:7" ht="30">
      <c r="A17" s="19" t="s">
        <v>14</v>
      </c>
      <c r="B17" s="30">
        <v>470422224</v>
      </c>
      <c r="C17" s="30">
        <f t="shared" si="0"/>
        <v>470657435</v>
      </c>
      <c r="D17" s="30">
        <f t="shared" si="0"/>
        <v>470892764</v>
      </c>
      <c r="E17" s="30">
        <f t="shared" si="0"/>
        <v>471128210</v>
      </c>
      <c r="F17" s="30">
        <f t="shared" si="0"/>
        <v>471363774</v>
      </c>
      <c r="G17" s="30">
        <f t="shared" si="0"/>
        <v>471599456</v>
      </c>
    </row>
    <row r="18" spans="1:7">
      <c r="A18" s="19" t="s">
        <v>29</v>
      </c>
      <c r="B18" s="14">
        <v>0</v>
      </c>
      <c r="C18" s="14">
        <v>0</v>
      </c>
      <c r="D18" s="14">
        <v>0</v>
      </c>
      <c r="E18" s="14">
        <v>0</v>
      </c>
      <c r="F18" s="14">
        <v>0</v>
      </c>
      <c r="G18" s="14">
        <v>0</v>
      </c>
    </row>
    <row r="19" spans="1:7" ht="15.75">
      <c r="A19" s="19" t="s">
        <v>13</v>
      </c>
      <c r="C19" s="21"/>
      <c r="D19" s="21"/>
      <c r="E19" s="21"/>
      <c r="F19" s="21"/>
      <c r="G19" s="21"/>
    </row>
    <row r="20" spans="1:7" ht="30">
      <c r="A20" s="19" t="s">
        <v>12</v>
      </c>
      <c r="B20" s="14"/>
      <c r="C20" s="21"/>
      <c r="D20" s="21"/>
      <c r="E20" s="21"/>
      <c r="F20" s="21"/>
      <c r="G20" s="21"/>
    </row>
    <row r="21" spans="1:7" ht="38.25" customHeight="1">
      <c r="A21" s="12" t="s">
        <v>11</v>
      </c>
      <c r="B21" s="31">
        <f t="shared" ref="B21:G21" si="1">SUM(B22:B26)</f>
        <v>39819832694</v>
      </c>
      <c r="C21" s="31">
        <f t="shared" si="1"/>
        <v>39839742610</v>
      </c>
      <c r="D21" s="31">
        <f t="shared" si="1"/>
        <v>39859662481</v>
      </c>
      <c r="E21" s="31">
        <f t="shared" si="1"/>
        <v>39879592312</v>
      </c>
      <c r="F21" s="31">
        <f t="shared" si="1"/>
        <v>39899532108</v>
      </c>
      <c r="G21" s="31">
        <f t="shared" si="1"/>
        <v>39919481874</v>
      </c>
    </row>
    <row r="22" spans="1:7" ht="19.5" customHeight="1">
      <c r="A22" s="19" t="s">
        <v>10</v>
      </c>
      <c r="B22" s="13">
        <f>'[1]ART 1° (2)'!F126</f>
        <v>32898928645</v>
      </c>
      <c r="C22" s="13">
        <f t="shared" ref="C22:G23" si="2">ROUND(B22*100.05%,0)</f>
        <v>32915378109</v>
      </c>
      <c r="D22" s="13">
        <f t="shared" si="2"/>
        <v>32931835798</v>
      </c>
      <c r="E22" s="13">
        <f t="shared" si="2"/>
        <v>32948301716</v>
      </c>
      <c r="F22" s="13">
        <f t="shared" si="2"/>
        <v>32964775867</v>
      </c>
      <c r="G22" s="13">
        <f t="shared" si="2"/>
        <v>32981258255</v>
      </c>
    </row>
    <row r="23" spans="1:7">
      <c r="A23" s="16" t="s">
        <v>9</v>
      </c>
      <c r="B23" s="20">
        <v>6920904049</v>
      </c>
      <c r="C23" s="13">
        <f t="shared" si="2"/>
        <v>6924364501</v>
      </c>
      <c r="D23" s="13">
        <f t="shared" si="2"/>
        <v>6927826683</v>
      </c>
      <c r="E23" s="13">
        <f t="shared" si="2"/>
        <v>6931290596</v>
      </c>
      <c r="F23" s="13">
        <f t="shared" si="2"/>
        <v>6934756241</v>
      </c>
      <c r="G23" s="13">
        <f t="shared" si="2"/>
        <v>6938223619</v>
      </c>
    </row>
    <row r="24" spans="1:7" ht="30">
      <c r="A24" s="19" t="s">
        <v>8</v>
      </c>
      <c r="B24" s="18">
        <v>0</v>
      </c>
      <c r="C24" s="14">
        <f t="shared" ref="C24:G28" si="3">ROUND(B24*103%,0)</f>
        <v>0</v>
      </c>
      <c r="D24" s="14">
        <f t="shared" si="3"/>
        <v>0</v>
      </c>
      <c r="E24" s="14">
        <f t="shared" si="3"/>
        <v>0</v>
      </c>
      <c r="F24" s="14">
        <f t="shared" si="3"/>
        <v>0</v>
      </c>
      <c r="G24" s="14">
        <f t="shared" si="3"/>
        <v>0</v>
      </c>
    </row>
    <row r="25" spans="1:7" ht="45" customHeight="1">
      <c r="A25" s="16" t="s">
        <v>7</v>
      </c>
      <c r="B25" s="17">
        <v>0</v>
      </c>
      <c r="C25" s="14">
        <f t="shared" si="3"/>
        <v>0</v>
      </c>
      <c r="D25" s="14">
        <f t="shared" si="3"/>
        <v>0</v>
      </c>
      <c r="E25" s="14">
        <f t="shared" si="3"/>
        <v>0</v>
      </c>
      <c r="F25" s="14">
        <f t="shared" si="3"/>
        <v>0</v>
      </c>
      <c r="G25" s="14">
        <f t="shared" si="3"/>
        <v>0</v>
      </c>
    </row>
    <row r="26" spans="1:7" ht="32.25" customHeight="1">
      <c r="A26" s="16" t="s">
        <v>6</v>
      </c>
      <c r="B26" s="1">
        <v>0</v>
      </c>
      <c r="C26" s="14">
        <f t="shared" si="3"/>
        <v>0</v>
      </c>
      <c r="D26" s="14">
        <f t="shared" si="3"/>
        <v>0</v>
      </c>
      <c r="E26" s="14">
        <f t="shared" si="3"/>
        <v>0</v>
      </c>
      <c r="F26" s="14">
        <f t="shared" si="3"/>
        <v>0</v>
      </c>
      <c r="G26" s="14">
        <f t="shared" si="3"/>
        <v>0</v>
      </c>
    </row>
    <row r="27" spans="1:7" ht="31.5">
      <c r="A27" s="12" t="s">
        <v>5</v>
      </c>
      <c r="B27" s="34">
        <v>4090000000</v>
      </c>
      <c r="C27" s="14">
        <v>0</v>
      </c>
      <c r="D27" s="14">
        <f t="shared" si="3"/>
        <v>0</v>
      </c>
      <c r="E27" s="14">
        <f t="shared" si="3"/>
        <v>0</v>
      </c>
      <c r="F27" s="14">
        <f t="shared" si="3"/>
        <v>0</v>
      </c>
      <c r="G27" s="14">
        <f t="shared" si="3"/>
        <v>0</v>
      </c>
    </row>
    <row r="28" spans="1:7" ht="31.5" customHeight="1">
      <c r="A28" s="15" t="s">
        <v>4</v>
      </c>
      <c r="B28" s="14">
        <v>0</v>
      </c>
      <c r="C28" s="14">
        <f t="shared" si="3"/>
        <v>0</v>
      </c>
      <c r="D28" s="14">
        <f t="shared" si="3"/>
        <v>0</v>
      </c>
      <c r="E28" s="14">
        <f t="shared" si="3"/>
        <v>0</v>
      </c>
      <c r="F28" s="14">
        <f t="shared" si="3"/>
        <v>0</v>
      </c>
      <c r="G28" s="14">
        <f t="shared" si="3"/>
        <v>0</v>
      </c>
    </row>
    <row r="29" spans="1:7" ht="29.25" customHeight="1">
      <c r="A29" s="12" t="s">
        <v>3</v>
      </c>
      <c r="B29" s="32">
        <f>B9+B10+B11+B12+B13+B14+B15+B16+B17+B18+B21+B27</f>
        <v>75989034748.690002</v>
      </c>
      <c r="C29" s="32">
        <f>C9+C10+C11+C12+C13+C14+C15+C16+C17+C18+C21</f>
        <v>71934984265</v>
      </c>
      <c r="D29" s="32">
        <f>D9+D10+D11+D12+D13+D14+D15+D16+D17+D18+D21</f>
        <v>71970951758</v>
      </c>
      <c r="E29" s="32">
        <f>E9+E10+E11+E12+E13+E14+E15+E16+E17+E18+E21</f>
        <v>72006937235</v>
      </c>
      <c r="F29" s="32">
        <f>F9+F10+F11+F12+F13+F14+F15+F16+F17+F18+F21</f>
        <v>72042940703</v>
      </c>
      <c r="G29" s="32">
        <f>G9+G10+G11+G12+G13+G14+G15+G16+G17+G18+G21</f>
        <v>72078962173</v>
      </c>
    </row>
    <row r="30" spans="1:7" ht="15.75">
      <c r="A30" s="11"/>
      <c r="B30" s="10"/>
      <c r="C30" s="9"/>
      <c r="D30" s="8"/>
      <c r="E30" s="8"/>
      <c r="F30" s="8"/>
      <c r="G30" s="8"/>
    </row>
    <row r="31" spans="1:7" ht="15.75">
      <c r="A31" s="7" t="s">
        <v>2</v>
      </c>
      <c r="B31" s="5">
        <v>0</v>
      </c>
      <c r="C31" s="5">
        <v>0</v>
      </c>
      <c r="D31" s="5">
        <v>0</v>
      </c>
      <c r="E31" s="5">
        <v>0</v>
      </c>
      <c r="F31" s="5">
        <v>0</v>
      </c>
      <c r="G31" s="5">
        <v>0</v>
      </c>
    </row>
    <row r="32" spans="1:7" ht="45">
      <c r="A32" s="6" t="s">
        <v>1</v>
      </c>
      <c r="B32" s="5">
        <v>0</v>
      </c>
      <c r="C32" s="5">
        <v>0</v>
      </c>
      <c r="D32" s="5">
        <v>0</v>
      </c>
      <c r="E32" s="5">
        <v>0</v>
      </c>
      <c r="F32" s="5">
        <v>0</v>
      </c>
      <c r="G32" s="5">
        <v>0</v>
      </c>
    </row>
    <row r="33" spans="1:7" ht="60">
      <c r="A33" s="6" t="s">
        <v>32</v>
      </c>
      <c r="B33" s="5">
        <v>0</v>
      </c>
      <c r="C33" s="5">
        <v>0</v>
      </c>
      <c r="D33" s="5">
        <v>0</v>
      </c>
      <c r="E33" s="5">
        <v>0</v>
      </c>
      <c r="F33" s="5">
        <v>0</v>
      </c>
      <c r="G33" s="5">
        <v>0</v>
      </c>
    </row>
    <row r="34" spans="1:7" ht="30">
      <c r="A34" s="6" t="s">
        <v>0</v>
      </c>
      <c r="B34" s="5">
        <v>0</v>
      </c>
      <c r="C34" s="5">
        <v>0</v>
      </c>
      <c r="D34" s="5">
        <v>0</v>
      </c>
      <c r="E34" s="5">
        <v>0</v>
      </c>
      <c r="F34" s="5">
        <v>0</v>
      </c>
      <c r="G34" s="5">
        <v>0</v>
      </c>
    </row>
    <row r="36" spans="1:7">
      <c r="B36" s="2"/>
      <c r="C36" s="4"/>
      <c r="D36" s="4"/>
      <c r="E36" s="4"/>
      <c r="F36" s="4"/>
      <c r="G36" s="4"/>
    </row>
    <row r="37" spans="1:7">
      <c r="B37" s="2"/>
      <c r="C37" s="3"/>
      <c r="D37" s="3"/>
      <c r="E37" s="3"/>
      <c r="F37" s="3"/>
      <c r="G37" s="3"/>
    </row>
    <row r="38" spans="1:7">
      <c r="B38" s="2"/>
    </row>
  </sheetData>
  <mergeCells count="4">
    <mergeCell ref="A4:G4"/>
    <mergeCell ref="B1:F1"/>
    <mergeCell ref="B2:F2"/>
    <mergeCell ref="B3:F3"/>
  </mergeCells>
  <printOptions verticalCentered="1"/>
  <pageMargins left="0.70866141732283472" right="0.11811023622047245" top="0.94488188976377963" bottom="0.55118110236220474" header="0.31496062992125984" footer="0.31496062992125984"/>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opLeftCell="A4" zoomScaleNormal="100" workbookViewId="0">
      <selection activeCell="D17" sqref="D17"/>
    </sheetView>
  </sheetViews>
  <sheetFormatPr baseColWidth="10" defaultRowHeight="15"/>
  <cols>
    <col min="1" max="1" width="39.85546875" style="1" customWidth="1"/>
    <col min="2" max="2" width="19.7109375" style="1" customWidth="1"/>
    <col min="3" max="3" width="23.28515625" style="1" bestFit="1" customWidth="1"/>
    <col min="4" max="4" width="21.7109375" style="1" bestFit="1" customWidth="1"/>
    <col min="5" max="5" width="18.7109375" style="1" bestFit="1" customWidth="1"/>
    <col min="6" max="6" width="18.7109375" style="1" customWidth="1"/>
    <col min="7" max="7" width="18.7109375" style="1" bestFit="1" customWidth="1"/>
    <col min="8" max="16384" width="11.42578125" style="1"/>
  </cols>
  <sheetData>
    <row r="1" spans="1:12" ht="15.75">
      <c r="B1" s="65" t="s">
        <v>28</v>
      </c>
      <c r="C1" s="65"/>
      <c r="D1" s="65"/>
      <c r="E1" s="65"/>
      <c r="F1" s="65"/>
      <c r="G1" s="28" t="s">
        <v>30</v>
      </c>
    </row>
    <row r="2" spans="1:12" ht="15.75">
      <c r="B2" s="65" t="s">
        <v>31</v>
      </c>
      <c r="C2" s="65"/>
      <c r="D2" s="65"/>
      <c r="E2" s="65"/>
      <c r="F2" s="65"/>
      <c r="G2" s="28"/>
    </row>
    <row r="3" spans="1:12" ht="15.75">
      <c r="B3" s="65" t="s">
        <v>27</v>
      </c>
      <c r="C3" s="65"/>
      <c r="D3" s="65"/>
      <c r="E3" s="65"/>
      <c r="F3" s="65"/>
      <c r="G3" s="28"/>
    </row>
    <row r="4" spans="1:12" ht="15.75">
      <c r="A4" s="65"/>
      <c r="B4" s="65"/>
      <c r="C4" s="65"/>
      <c r="D4" s="65"/>
      <c r="E4" s="65"/>
      <c r="F4" s="65"/>
      <c r="G4" s="65"/>
    </row>
    <row r="5" spans="1:12" ht="15.75" customHeight="1">
      <c r="A5" s="27"/>
      <c r="B5" s="66" t="s">
        <v>34</v>
      </c>
      <c r="C5" s="66"/>
      <c r="D5" s="66"/>
      <c r="E5" s="66"/>
      <c r="F5" s="66"/>
      <c r="G5" s="66"/>
      <c r="H5" s="66"/>
      <c r="I5" s="66"/>
      <c r="J5" s="66"/>
      <c r="K5" s="66"/>
      <c r="L5" s="66"/>
    </row>
    <row r="6" spans="1:12" ht="15.75" customHeight="1">
      <c r="A6" s="24"/>
      <c r="B6" s="24" t="s">
        <v>26</v>
      </c>
      <c r="C6" s="24"/>
      <c r="D6" s="24"/>
      <c r="E6" s="24"/>
      <c r="F6" s="24"/>
      <c r="G6" s="24"/>
    </row>
    <row r="7" spans="1:12" ht="15.75">
      <c r="A7" s="23" t="s">
        <v>25</v>
      </c>
      <c r="B7" s="23" t="s">
        <v>33</v>
      </c>
      <c r="C7" s="23">
        <v>2022</v>
      </c>
      <c r="D7" s="23">
        <v>2023</v>
      </c>
      <c r="E7" s="23">
        <v>2024</v>
      </c>
      <c r="F7" s="23">
        <v>2025</v>
      </c>
      <c r="G7" s="23">
        <v>2026</v>
      </c>
    </row>
    <row r="8" spans="1:12" ht="31.5">
      <c r="A8" s="22" t="s">
        <v>23</v>
      </c>
      <c r="B8" s="33">
        <f>SUM(B9:B20)</f>
        <v>33559780575</v>
      </c>
      <c r="C8" s="33">
        <f>SUM(C9:C17)</f>
        <v>33992595671</v>
      </c>
      <c r="D8" s="33">
        <f>SUM(D9:D18)</f>
        <v>34431867702</v>
      </c>
      <c r="E8" s="33">
        <f>SUM(E9:E18)</f>
        <v>34877693506</v>
      </c>
      <c r="F8" s="33">
        <f>SUM(F9:F18)</f>
        <v>35330171370</v>
      </c>
      <c r="G8" s="33">
        <f>SUM(G9:G18)</f>
        <v>35789401058</v>
      </c>
    </row>
    <row r="9" spans="1:12" ht="15.75" customHeight="1">
      <c r="A9" s="16" t="s">
        <v>22</v>
      </c>
      <c r="B9" s="13">
        <v>2041310458</v>
      </c>
      <c r="C9" s="13">
        <f>ROUND(B9*100.05%,0)</f>
        <v>2042331113</v>
      </c>
      <c r="D9" s="13">
        <f>ROUND(C9*100.05%,0)</f>
        <v>2043352279</v>
      </c>
      <c r="E9" s="13">
        <f>ROUND(D9*100.05%,0)</f>
        <v>2044373955</v>
      </c>
      <c r="F9" s="13">
        <f>ROUND(E9*100.05%,0)</f>
        <v>2045396142</v>
      </c>
      <c r="G9" s="13">
        <f>ROUND(F9*100.05%,0)</f>
        <v>2046418840</v>
      </c>
    </row>
    <row r="10" spans="1:12" ht="30.75" customHeight="1">
      <c r="A10" s="19" t="s">
        <v>21</v>
      </c>
      <c r="B10" s="17">
        <v>0</v>
      </c>
      <c r="C10" s="17">
        <v>0</v>
      </c>
      <c r="D10" s="17">
        <v>0</v>
      </c>
      <c r="E10" s="17">
        <v>0</v>
      </c>
      <c r="F10" s="17">
        <v>0</v>
      </c>
      <c r="G10" s="17">
        <v>0</v>
      </c>
    </row>
    <row r="11" spans="1:12">
      <c r="A11" s="16" t="s">
        <v>20</v>
      </c>
      <c r="B11" s="17">
        <f>'[1]ART 1° (2)'!F28</f>
        <v>0</v>
      </c>
      <c r="C11" s="29">
        <v>0</v>
      </c>
      <c r="D11" s="29">
        <f t="shared" ref="C11:G15" si="0">ROUND(C11*100.05%,0)</f>
        <v>0</v>
      </c>
      <c r="E11" s="29">
        <f t="shared" si="0"/>
        <v>0</v>
      </c>
      <c r="F11" s="29">
        <f t="shared" si="0"/>
        <v>0</v>
      </c>
      <c r="G11" s="29">
        <f t="shared" si="0"/>
        <v>0</v>
      </c>
    </row>
    <row r="12" spans="1:12" ht="18" customHeight="1">
      <c r="A12" s="16" t="s">
        <v>19</v>
      </c>
      <c r="B12" s="13">
        <v>2037948653</v>
      </c>
      <c r="C12" s="13">
        <f t="shared" si="0"/>
        <v>2038967627</v>
      </c>
      <c r="D12" s="13">
        <f t="shared" si="0"/>
        <v>2039987111</v>
      </c>
      <c r="E12" s="13">
        <f t="shared" si="0"/>
        <v>2041007105</v>
      </c>
      <c r="F12" s="13">
        <f t="shared" si="0"/>
        <v>2042027609</v>
      </c>
      <c r="G12" s="13">
        <f t="shared" si="0"/>
        <v>2043048623</v>
      </c>
    </row>
    <row r="13" spans="1:12" ht="15" customHeight="1">
      <c r="A13" s="16" t="s">
        <v>18</v>
      </c>
      <c r="B13" s="13">
        <v>35341268</v>
      </c>
      <c r="C13" s="13">
        <f t="shared" si="0"/>
        <v>35358939</v>
      </c>
      <c r="D13" s="13">
        <f t="shared" si="0"/>
        <v>35376618</v>
      </c>
      <c r="E13" s="13">
        <f t="shared" si="0"/>
        <v>35394306</v>
      </c>
      <c r="F13" s="13">
        <f t="shared" si="0"/>
        <v>35412003</v>
      </c>
      <c r="G13" s="13">
        <f t="shared" si="0"/>
        <v>35429709</v>
      </c>
    </row>
    <row r="14" spans="1:12" ht="15.75" customHeight="1">
      <c r="A14" s="16" t="s">
        <v>17</v>
      </c>
      <c r="B14" s="13">
        <v>689913239</v>
      </c>
      <c r="C14" s="13">
        <f t="shared" si="0"/>
        <v>690258196</v>
      </c>
      <c r="D14" s="13">
        <f t="shared" si="0"/>
        <v>690603325</v>
      </c>
      <c r="E14" s="13">
        <f t="shared" si="0"/>
        <v>690948627</v>
      </c>
      <c r="F14" s="13">
        <f t="shared" si="0"/>
        <v>691294101</v>
      </c>
      <c r="G14" s="13">
        <f t="shared" si="0"/>
        <v>691639748</v>
      </c>
    </row>
    <row r="15" spans="1:12" ht="49.5" customHeight="1">
      <c r="A15" s="19" t="s">
        <v>16</v>
      </c>
      <c r="B15" s="30">
        <v>63183859</v>
      </c>
      <c r="C15" s="30">
        <f t="shared" si="0"/>
        <v>63215451</v>
      </c>
      <c r="D15" s="30">
        <f t="shared" si="0"/>
        <v>63247059</v>
      </c>
      <c r="E15" s="30">
        <f t="shared" si="0"/>
        <v>63278683</v>
      </c>
      <c r="F15" s="30">
        <f t="shared" si="0"/>
        <v>63310322</v>
      </c>
      <c r="G15" s="30">
        <f t="shared" si="0"/>
        <v>63341977</v>
      </c>
    </row>
    <row r="16" spans="1:12">
      <c r="A16" s="16" t="s">
        <v>15</v>
      </c>
      <c r="B16" s="13">
        <v>28200794444</v>
      </c>
      <c r="C16" s="13">
        <f t="shared" ref="C16:G17" si="1">ROUND(B16*101.5%,0)</f>
        <v>28623806361</v>
      </c>
      <c r="D16" s="13">
        <f t="shared" si="1"/>
        <v>29053163456</v>
      </c>
      <c r="E16" s="13">
        <f t="shared" si="1"/>
        <v>29488960908</v>
      </c>
      <c r="F16" s="13">
        <f t="shared" si="1"/>
        <v>29931295322</v>
      </c>
      <c r="G16" s="13">
        <f t="shared" si="1"/>
        <v>30380264752</v>
      </c>
    </row>
    <row r="17" spans="1:7" ht="30">
      <c r="A17" s="19" t="s">
        <v>14</v>
      </c>
      <c r="B17" s="30">
        <v>491288654</v>
      </c>
      <c r="C17" s="30">
        <f t="shared" si="1"/>
        <v>498657984</v>
      </c>
      <c r="D17" s="30">
        <f t="shared" si="1"/>
        <v>506137854</v>
      </c>
      <c r="E17" s="30">
        <f t="shared" si="1"/>
        <v>513729922</v>
      </c>
      <c r="F17" s="30">
        <f t="shared" si="1"/>
        <v>521435871</v>
      </c>
      <c r="G17" s="30">
        <f t="shared" si="1"/>
        <v>529257409</v>
      </c>
    </row>
    <row r="18" spans="1:7">
      <c r="A18" s="19" t="s">
        <v>29</v>
      </c>
      <c r="B18" s="14">
        <v>0</v>
      </c>
      <c r="C18" s="14">
        <v>0</v>
      </c>
      <c r="D18" s="14">
        <v>0</v>
      </c>
      <c r="E18" s="14">
        <v>0</v>
      </c>
      <c r="F18" s="14">
        <v>0</v>
      </c>
      <c r="G18" s="14">
        <v>0</v>
      </c>
    </row>
    <row r="19" spans="1:7" ht="15.75">
      <c r="A19" s="19" t="s">
        <v>13</v>
      </c>
      <c r="C19" s="21"/>
      <c r="D19" s="21"/>
      <c r="E19" s="21"/>
      <c r="F19" s="21"/>
      <c r="G19" s="21"/>
    </row>
    <row r="20" spans="1:7" ht="30">
      <c r="A20" s="19" t="s">
        <v>12</v>
      </c>
      <c r="B20" s="14"/>
      <c r="C20" s="21"/>
      <c r="D20" s="21"/>
      <c r="E20" s="21"/>
      <c r="F20" s="21"/>
      <c r="G20" s="21"/>
    </row>
    <row r="21" spans="1:7" ht="38.25" customHeight="1">
      <c r="A21" s="12" t="s">
        <v>11</v>
      </c>
      <c r="B21" s="31">
        <f t="shared" ref="B21:G21" si="2">SUM(B22:B26)</f>
        <v>40009365275</v>
      </c>
      <c r="C21" s="31">
        <f t="shared" si="2"/>
        <v>41009599407</v>
      </c>
      <c r="D21" s="31">
        <f t="shared" si="2"/>
        <v>42034839392</v>
      </c>
      <c r="E21" s="31">
        <f t="shared" si="2"/>
        <v>43085710377</v>
      </c>
      <c r="F21" s="31">
        <f t="shared" si="2"/>
        <v>44162853137</v>
      </c>
      <c r="G21" s="31">
        <f t="shared" si="2"/>
        <v>45266924465</v>
      </c>
    </row>
    <row r="22" spans="1:7" ht="19.5" customHeight="1">
      <c r="A22" s="19" t="s">
        <v>10</v>
      </c>
      <c r="B22" s="13">
        <v>32958540713</v>
      </c>
      <c r="C22" s="13">
        <f t="shared" ref="C22:G23" si="3">ROUND(B22*102.5%,0)</f>
        <v>33782504231</v>
      </c>
      <c r="D22" s="13">
        <f t="shared" si="3"/>
        <v>34627066837</v>
      </c>
      <c r="E22" s="13">
        <f t="shared" si="3"/>
        <v>35492743508</v>
      </c>
      <c r="F22" s="13">
        <f t="shared" si="3"/>
        <v>36380062096</v>
      </c>
      <c r="G22" s="13">
        <f t="shared" si="3"/>
        <v>37289563648</v>
      </c>
    </row>
    <row r="23" spans="1:7">
      <c r="A23" s="16" t="s">
        <v>9</v>
      </c>
      <c r="B23" s="20">
        <v>7050824562</v>
      </c>
      <c r="C23" s="13">
        <f t="shared" si="3"/>
        <v>7227095176</v>
      </c>
      <c r="D23" s="13">
        <f t="shared" si="3"/>
        <v>7407772555</v>
      </c>
      <c r="E23" s="13">
        <f t="shared" si="3"/>
        <v>7592966869</v>
      </c>
      <c r="F23" s="13">
        <f t="shared" si="3"/>
        <v>7782791041</v>
      </c>
      <c r="G23" s="13">
        <f t="shared" si="3"/>
        <v>7977360817</v>
      </c>
    </row>
    <row r="24" spans="1:7" ht="30">
      <c r="A24" s="19" t="s">
        <v>8</v>
      </c>
      <c r="B24" s="17">
        <v>0</v>
      </c>
      <c r="C24" s="14">
        <f t="shared" ref="C24:G28" si="4">ROUND(B24*103%,0)</f>
        <v>0</v>
      </c>
      <c r="D24" s="14">
        <f t="shared" si="4"/>
        <v>0</v>
      </c>
      <c r="E24" s="14">
        <f t="shared" si="4"/>
        <v>0</v>
      </c>
      <c r="F24" s="14">
        <f t="shared" si="4"/>
        <v>0</v>
      </c>
      <c r="G24" s="14">
        <f t="shared" si="4"/>
        <v>0</v>
      </c>
    </row>
    <row r="25" spans="1:7" ht="45" customHeight="1">
      <c r="A25" s="16" t="s">
        <v>7</v>
      </c>
      <c r="B25" s="17">
        <v>0</v>
      </c>
      <c r="C25" s="14">
        <f t="shared" si="4"/>
        <v>0</v>
      </c>
      <c r="D25" s="14">
        <f t="shared" si="4"/>
        <v>0</v>
      </c>
      <c r="E25" s="14">
        <f t="shared" si="4"/>
        <v>0</v>
      </c>
      <c r="F25" s="14">
        <f t="shared" si="4"/>
        <v>0</v>
      </c>
      <c r="G25" s="14">
        <f t="shared" si="4"/>
        <v>0</v>
      </c>
    </row>
    <row r="26" spans="1:7" ht="32.25" customHeight="1">
      <c r="A26" s="16" t="s">
        <v>6</v>
      </c>
      <c r="B26" s="17">
        <v>0</v>
      </c>
      <c r="C26" s="14">
        <f t="shared" si="4"/>
        <v>0</v>
      </c>
      <c r="D26" s="14">
        <f t="shared" si="4"/>
        <v>0</v>
      </c>
      <c r="E26" s="14">
        <f t="shared" si="4"/>
        <v>0</v>
      </c>
      <c r="F26" s="14">
        <f t="shared" si="4"/>
        <v>0</v>
      </c>
      <c r="G26" s="14">
        <f t="shared" si="4"/>
        <v>0</v>
      </c>
    </row>
    <row r="27" spans="1:7" ht="31.5">
      <c r="A27" s="12" t="s">
        <v>5</v>
      </c>
      <c r="B27" s="17">
        <v>0</v>
      </c>
      <c r="C27" s="14">
        <v>0</v>
      </c>
      <c r="D27" s="14">
        <f t="shared" si="4"/>
        <v>0</v>
      </c>
      <c r="E27" s="14">
        <f t="shared" si="4"/>
        <v>0</v>
      </c>
      <c r="F27" s="14">
        <f t="shared" si="4"/>
        <v>0</v>
      </c>
      <c r="G27" s="14">
        <f t="shared" si="4"/>
        <v>0</v>
      </c>
    </row>
    <row r="28" spans="1:7" ht="31.5" customHeight="1">
      <c r="A28" s="15" t="s">
        <v>4</v>
      </c>
      <c r="B28" s="14">
        <v>0</v>
      </c>
      <c r="C28" s="14">
        <f t="shared" si="4"/>
        <v>0</v>
      </c>
      <c r="D28" s="14">
        <f t="shared" si="4"/>
        <v>0</v>
      </c>
      <c r="E28" s="14">
        <f t="shared" si="4"/>
        <v>0</v>
      </c>
      <c r="F28" s="14">
        <f t="shared" si="4"/>
        <v>0</v>
      </c>
      <c r="G28" s="14">
        <f t="shared" si="4"/>
        <v>0</v>
      </c>
    </row>
    <row r="29" spans="1:7" ht="29.25" customHeight="1">
      <c r="A29" s="12" t="s">
        <v>3</v>
      </c>
      <c r="B29" s="32">
        <f>B9+B10+B11+B12+B13+B14+B15+B16+B17+B18+B21+B27</f>
        <v>73569145850</v>
      </c>
      <c r="C29" s="32">
        <f>C9+C10+C11+C12+C13+C14+C15+C16+C17+C18+C21</f>
        <v>75002195078</v>
      </c>
      <c r="D29" s="32">
        <f>D9+D10+D11+D12+D13+D14+D15+D16+D17+D18+D21</f>
        <v>76466707094</v>
      </c>
      <c r="E29" s="32">
        <f>E9+E10+E11+E12+E13+E14+E15+E16+E17+E18+E21</f>
        <v>77963403883</v>
      </c>
      <c r="F29" s="32">
        <f>F9+F10+F11+F12+F13+F14+F15+F16+F17+F18+F21</f>
        <v>79493024507</v>
      </c>
      <c r="G29" s="32">
        <f>G9+G10+G11+G12+G13+G14+G15+G16+G17+G18+G21</f>
        <v>81056325523</v>
      </c>
    </row>
    <row r="30" spans="1:7" ht="15.75">
      <c r="A30" s="11"/>
      <c r="B30" s="10"/>
      <c r="C30" s="9"/>
      <c r="D30" s="8"/>
      <c r="E30" s="8"/>
      <c r="F30" s="8"/>
      <c r="G30" s="8"/>
    </row>
    <row r="31" spans="1:7" ht="15.75">
      <c r="A31" s="7" t="s">
        <v>2</v>
      </c>
      <c r="B31" s="5">
        <v>0</v>
      </c>
      <c r="C31" s="5">
        <v>0</v>
      </c>
      <c r="D31" s="5">
        <v>0</v>
      </c>
      <c r="E31" s="5">
        <v>0</v>
      </c>
      <c r="F31" s="5">
        <v>0</v>
      </c>
      <c r="G31" s="5">
        <v>0</v>
      </c>
    </row>
    <row r="32" spans="1:7" ht="45">
      <c r="A32" s="6" t="s">
        <v>1</v>
      </c>
      <c r="B32" s="5">
        <v>0</v>
      </c>
      <c r="C32" s="5">
        <v>0</v>
      </c>
      <c r="D32" s="5">
        <v>0</v>
      </c>
      <c r="E32" s="5">
        <v>0</v>
      </c>
      <c r="F32" s="5">
        <v>0</v>
      </c>
      <c r="G32" s="5">
        <v>0</v>
      </c>
    </row>
    <row r="33" spans="1:7" ht="60">
      <c r="A33" s="6" t="s">
        <v>32</v>
      </c>
      <c r="B33" s="5">
        <v>0</v>
      </c>
      <c r="C33" s="5">
        <v>0</v>
      </c>
      <c r="D33" s="5">
        <v>0</v>
      </c>
      <c r="E33" s="5">
        <v>0</v>
      </c>
      <c r="F33" s="5">
        <v>0</v>
      </c>
      <c r="G33" s="5">
        <v>0</v>
      </c>
    </row>
    <row r="34" spans="1:7" ht="30">
      <c r="A34" s="6" t="s">
        <v>0</v>
      </c>
      <c r="B34" s="5">
        <v>0</v>
      </c>
      <c r="C34" s="5">
        <v>0</v>
      </c>
      <c r="D34" s="5">
        <v>0</v>
      </c>
      <c r="E34" s="5">
        <v>0</v>
      </c>
      <c r="F34" s="5">
        <v>0</v>
      </c>
      <c r="G34" s="5">
        <v>0</v>
      </c>
    </row>
    <row r="36" spans="1:7">
      <c r="B36" s="2"/>
      <c r="C36" s="4"/>
      <c r="D36" s="4"/>
      <c r="E36" s="4"/>
      <c r="F36" s="4"/>
      <c r="G36" s="4"/>
    </row>
    <row r="37" spans="1:7">
      <c r="B37" s="2"/>
      <c r="C37" s="3"/>
      <c r="D37" s="3"/>
      <c r="E37" s="3"/>
      <c r="F37" s="3"/>
      <c r="G37" s="3"/>
    </row>
    <row r="38" spans="1:7">
      <c r="B38" s="2"/>
    </row>
  </sheetData>
  <mergeCells count="5">
    <mergeCell ref="B1:F1"/>
    <mergeCell ref="B2:F2"/>
    <mergeCell ref="B3:F3"/>
    <mergeCell ref="A4:G4"/>
    <mergeCell ref="B5:L5"/>
  </mergeCells>
  <printOptions verticalCentered="1"/>
  <pageMargins left="0.70866141732283472" right="0.11811023622047245" top="0.94488188976377963" bottom="0.55118110236220474" header="0.31496062992125984" footer="0.31496062992125984"/>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tabSelected="1" zoomScaleNormal="100" workbookViewId="0">
      <selection activeCell="H28" sqref="H28"/>
    </sheetView>
  </sheetViews>
  <sheetFormatPr baseColWidth="10" defaultColWidth="23.28515625" defaultRowHeight="12"/>
  <cols>
    <col min="1" max="1" width="25" style="50" customWidth="1"/>
    <col min="2" max="7" width="16.7109375" style="50" customWidth="1"/>
    <col min="8" max="16384" width="23.28515625" style="50"/>
  </cols>
  <sheetData>
    <row r="1" spans="1:7" ht="12.75">
      <c r="A1" s="67" t="s">
        <v>56</v>
      </c>
      <c r="B1" s="68"/>
      <c r="C1" s="68"/>
      <c r="D1" s="68"/>
      <c r="E1" s="68"/>
      <c r="F1" s="68"/>
      <c r="G1" s="69"/>
    </row>
    <row r="2" spans="1:7" ht="12.75">
      <c r="A2" s="70" t="s">
        <v>57</v>
      </c>
      <c r="B2" s="71"/>
      <c r="C2" s="71"/>
      <c r="D2" s="71"/>
      <c r="E2" s="71"/>
      <c r="F2" s="71"/>
      <c r="G2" s="72"/>
    </row>
    <row r="3" spans="1:7" ht="12.75">
      <c r="A3" s="73" t="s">
        <v>58</v>
      </c>
      <c r="B3" s="74"/>
      <c r="C3" s="74"/>
      <c r="D3" s="74"/>
      <c r="E3" s="74"/>
      <c r="F3" s="74"/>
      <c r="G3" s="75"/>
    </row>
    <row r="4" spans="1:7">
      <c r="A4" s="60" t="s">
        <v>25</v>
      </c>
      <c r="B4" s="60" t="s">
        <v>59</v>
      </c>
      <c r="C4" s="60">
        <v>2025</v>
      </c>
      <c r="D4" s="60">
        <v>2026</v>
      </c>
      <c r="E4" s="60">
        <v>2027</v>
      </c>
      <c r="F4" s="60">
        <v>2028</v>
      </c>
      <c r="G4" s="60">
        <v>2029</v>
      </c>
    </row>
    <row r="5" spans="1:7" ht="36">
      <c r="A5" s="51" t="s">
        <v>23</v>
      </c>
      <c r="B5" s="78">
        <v>47265246459</v>
      </c>
      <c r="C5" s="78">
        <v>50433181957.120575</v>
      </c>
      <c r="D5" s="78">
        <v>53861846801.51239</v>
      </c>
      <c r="E5" s="78">
        <v>55851527049.883759</v>
      </c>
      <c r="F5" s="78">
        <v>59333976228.779495</v>
      </c>
      <c r="G5" s="78">
        <v>61410934293.503662</v>
      </c>
    </row>
    <row r="6" spans="1:7" ht="15.75" customHeight="1">
      <c r="A6" s="52" t="s">
        <v>35</v>
      </c>
      <c r="B6" s="79">
        <v>2861216703</v>
      </c>
      <c r="C6" s="79">
        <v>3082932385.3154702</v>
      </c>
      <c r="D6" s="79">
        <v>3249914329.88379</v>
      </c>
      <c r="E6" s="79">
        <v>3458441439.66609</v>
      </c>
      <c r="F6" s="79">
        <v>3689530389.9558702</v>
      </c>
      <c r="G6" s="79">
        <v>3896462489.73137</v>
      </c>
    </row>
    <row r="7" spans="1:7" ht="30.75" customHeight="1">
      <c r="A7" s="53" t="s">
        <v>36</v>
      </c>
      <c r="B7" s="80">
        <v>0</v>
      </c>
      <c r="C7" s="80">
        <v>0</v>
      </c>
      <c r="D7" s="80">
        <v>0</v>
      </c>
      <c r="E7" s="80">
        <v>0</v>
      </c>
      <c r="F7" s="80">
        <v>0</v>
      </c>
      <c r="G7" s="80">
        <v>0</v>
      </c>
    </row>
    <row r="8" spans="1:7" ht="26.25" customHeight="1">
      <c r="A8" s="52" t="s">
        <v>37</v>
      </c>
      <c r="B8" s="80">
        <v>0</v>
      </c>
      <c r="C8" s="79">
        <v>0</v>
      </c>
      <c r="D8" s="79">
        <v>0</v>
      </c>
      <c r="E8" s="79">
        <v>0</v>
      </c>
      <c r="F8" s="79">
        <v>0</v>
      </c>
      <c r="G8" s="79">
        <v>0</v>
      </c>
    </row>
    <row r="9" spans="1:7" ht="18" customHeight="1">
      <c r="A9" s="52" t="s">
        <v>38</v>
      </c>
      <c r="B9" s="79">
        <v>2805034451</v>
      </c>
      <c r="C9" s="79">
        <v>3067305172.1684999</v>
      </c>
      <c r="D9" s="79">
        <v>3396733747.6593966</v>
      </c>
      <c r="E9" s="79">
        <v>3765619032.6552072</v>
      </c>
      <c r="F9" s="79">
        <v>4534181877.2201347</v>
      </c>
      <c r="G9" s="79">
        <v>4083937616.8121753</v>
      </c>
    </row>
    <row r="10" spans="1:7" ht="15" customHeight="1">
      <c r="A10" s="52" t="s">
        <v>39</v>
      </c>
      <c r="B10" s="79">
        <v>65269073</v>
      </c>
      <c r="C10" s="79">
        <v>73342857.3301</v>
      </c>
      <c r="D10" s="79">
        <v>82789417.354216874</v>
      </c>
      <c r="E10" s="79">
        <v>93618273.144148439</v>
      </c>
      <c r="F10" s="79">
        <v>103504362.78817052</v>
      </c>
      <c r="G10" s="79">
        <v>113702992.66823158</v>
      </c>
    </row>
    <row r="11" spans="1:7" ht="15.75" customHeight="1">
      <c r="A11" s="52" t="s">
        <v>40</v>
      </c>
      <c r="B11" s="79">
        <v>542069549</v>
      </c>
      <c r="C11" s="79">
        <v>745886628.36049998</v>
      </c>
      <c r="D11" s="79">
        <v>753152403.77856719</v>
      </c>
      <c r="E11" s="79">
        <v>94805967.411333859</v>
      </c>
      <c r="F11" s="79">
        <v>107509967.04445259</v>
      </c>
      <c r="G11" s="79">
        <v>122005535.90105614</v>
      </c>
    </row>
    <row r="12" spans="1:7" ht="49.5" customHeight="1">
      <c r="A12" s="53" t="s">
        <v>41</v>
      </c>
      <c r="B12" s="79">
        <v>45064676</v>
      </c>
      <c r="C12" s="79">
        <v>59323287.881999999</v>
      </c>
      <c r="D12" s="79">
        <v>64264917.762570597</v>
      </c>
      <c r="E12" s="79">
        <v>68314250.230790168</v>
      </c>
      <c r="F12" s="79">
        <v>71284553.830824926</v>
      </c>
      <c r="G12" s="79">
        <v>75809697.308005691</v>
      </c>
    </row>
    <row r="13" spans="1:7">
      <c r="A13" s="52" t="s">
        <v>42</v>
      </c>
      <c r="B13" s="79">
        <v>40475080223</v>
      </c>
      <c r="C13" s="79">
        <v>42911190300</v>
      </c>
      <c r="D13" s="79">
        <v>45799843200.000008</v>
      </c>
      <c r="E13" s="79">
        <v>47828740050</v>
      </c>
      <c r="F13" s="79">
        <v>50257034879.999992</v>
      </c>
      <c r="G13" s="79">
        <v>52512745650</v>
      </c>
    </row>
    <row r="14" spans="1:7" ht="24">
      <c r="A14" s="53" t="s">
        <v>43</v>
      </c>
      <c r="B14" s="79">
        <v>471511784</v>
      </c>
      <c r="C14" s="79">
        <v>493201326.06400001</v>
      </c>
      <c r="D14" s="79">
        <v>515148785.07384801</v>
      </c>
      <c r="E14" s="79">
        <v>541988036.77619553</v>
      </c>
      <c r="F14" s="79">
        <v>570930197.9400444</v>
      </c>
      <c r="G14" s="79">
        <v>606270311.08282149</v>
      </c>
    </row>
    <row r="15" spans="1:7" ht="24">
      <c r="A15" s="53" t="s">
        <v>44</v>
      </c>
      <c r="B15" s="80">
        <v>0</v>
      </c>
      <c r="C15" s="80">
        <v>0</v>
      </c>
      <c r="D15" s="80">
        <v>0</v>
      </c>
      <c r="E15" s="80">
        <v>0</v>
      </c>
      <c r="F15" s="80">
        <v>0</v>
      </c>
      <c r="G15" s="80">
        <v>0</v>
      </c>
    </row>
    <row r="16" spans="1:7">
      <c r="A16" s="53" t="s">
        <v>45</v>
      </c>
      <c r="B16" s="81">
        <v>0</v>
      </c>
      <c r="C16" s="82">
        <v>0</v>
      </c>
      <c r="D16" s="82">
        <v>0</v>
      </c>
      <c r="E16" s="82">
        <v>0</v>
      </c>
      <c r="F16" s="82">
        <v>0</v>
      </c>
      <c r="G16" s="82">
        <v>0</v>
      </c>
    </row>
    <row r="17" spans="1:7" ht="24">
      <c r="A17" s="53" t="s">
        <v>12</v>
      </c>
      <c r="B17" s="80">
        <v>0</v>
      </c>
      <c r="C17" s="82">
        <v>0</v>
      </c>
      <c r="D17" s="82">
        <v>0</v>
      </c>
      <c r="E17" s="82">
        <v>0</v>
      </c>
      <c r="F17" s="82">
        <v>0</v>
      </c>
      <c r="G17" s="82">
        <v>0</v>
      </c>
    </row>
    <row r="18" spans="1:7" ht="38.25" customHeight="1">
      <c r="A18" s="54" t="s">
        <v>11</v>
      </c>
      <c r="B18" s="82">
        <v>48206731866</v>
      </c>
      <c r="C18" s="82">
        <v>51177838323.812996</v>
      </c>
      <c r="D18" s="82">
        <v>53309881631.706909</v>
      </c>
      <c r="E18" s="82">
        <v>56123051456.429749</v>
      </c>
      <c r="F18" s="82">
        <v>58733125740.339951</v>
      </c>
      <c r="G18" s="82">
        <v>61511889894.740303</v>
      </c>
    </row>
    <row r="19" spans="1:7" ht="19.5" customHeight="1">
      <c r="A19" s="53" t="s">
        <v>10</v>
      </c>
      <c r="B19" s="79">
        <v>41969490858</v>
      </c>
      <c r="C19" s="79">
        <v>44005011164.612999</v>
      </c>
      <c r="D19" s="79">
        <v>45778413114.546906</v>
      </c>
      <c r="E19" s="79">
        <v>48071911611.585709</v>
      </c>
      <c r="F19" s="79">
        <v>50235147634.107063</v>
      </c>
      <c r="G19" s="79">
        <v>52395258982.373665</v>
      </c>
    </row>
    <row r="20" spans="1:7">
      <c r="A20" s="52" t="s">
        <v>9</v>
      </c>
      <c r="B20" s="83">
        <v>6237241008</v>
      </c>
      <c r="C20" s="79">
        <v>7172827159.1999998</v>
      </c>
      <c r="D20" s="79">
        <v>7531468517.1599998</v>
      </c>
      <c r="E20" s="79">
        <v>8051139844.8440399</v>
      </c>
      <c r="F20" s="79">
        <v>8497978106.2328844</v>
      </c>
      <c r="G20" s="79">
        <v>9116630912.3666382</v>
      </c>
    </row>
    <row r="21" spans="1:7" ht="24">
      <c r="A21" s="53" t="s">
        <v>8</v>
      </c>
      <c r="B21" s="80">
        <v>0</v>
      </c>
      <c r="C21" s="80">
        <v>0</v>
      </c>
      <c r="D21" s="80">
        <v>0</v>
      </c>
      <c r="E21" s="80">
        <v>0</v>
      </c>
      <c r="F21" s="80">
        <v>0</v>
      </c>
      <c r="G21" s="80">
        <v>0</v>
      </c>
    </row>
    <row r="22" spans="1:7" ht="45" customHeight="1">
      <c r="A22" s="52" t="s">
        <v>7</v>
      </c>
      <c r="B22" s="80">
        <v>0</v>
      </c>
      <c r="C22" s="80">
        <v>0</v>
      </c>
      <c r="D22" s="80">
        <v>0</v>
      </c>
      <c r="E22" s="80">
        <v>0</v>
      </c>
      <c r="F22" s="80">
        <v>0</v>
      </c>
      <c r="G22" s="80">
        <v>0</v>
      </c>
    </row>
    <row r="23" spans="1:7" ht="32.25" customHeight="1">
      <c r="A23" s="52" t="s">
        <v>6</v>
      </c>
      <c r="B23" s="80">
        <v>0</v>
      </c>
      <c r="C23" s="80">
        <v>0</v>
      </c>
      <c r="D23" s="80">
        <v>0</v>
      </c>
      <c r="E23" s="80">
        <v>0</v>
      </c>
      <c r="F23" s="80">
        <v>0</v>
      </c>
      <c r="G23" s="80">
        <v>0</v>
      </c>
    </row>
    <row r="24" spans="1:7" ht="24">
      <c r="A24" s="54" t="s">
        <v>5</v>
      </c>
      <c r="B24" s="80">
        <v>0</v>
      </c>
      <c r="C24" s="80">
        <v>0</v>
      </c>
      <c r="D24" s="80">
        <v>0</v>
      </c>
      <c r="E24" s="80">
        <v>0</v>
      </c>
      <c r="F24" s="80">
        <v>0</v>
      </c>
      <c r="G24" s="80">
        <v>0</v>
      </c>
    </row>
    <row r="25" spans="1:7" ht="31.5" customHeight="1">
      <c r="A25" s="53" t="s">
        <v>4</v>
      </c>
      <c r="B25" s="80">
        <v>0</v>
      </c>
      <c r="C25" s="80">
        <v>0</v>
      </c>
      <c r="D25" s="80">
        <v>0</v>
      </c>
      <c r="E25" s="80">
        <v>0</v>
      </c>
      <c r="F25" s="80">
        <v>0</v>
      </c>
      <c r="G25" s="80">
        <v>0</v>
      </c>
    </row>
    <row r="26" spans="1:7" ht="29.25" customHeight="1">
      <c r="A26" s="54" t="s">
        <v>3</v>
      </c>
      <c r="B26" s="84">
        <v>95471978325</v>
      </c>
      <c r="C26" s="84">
        <v>101611020280.93356</v>
      </c>
      <c r="D26" s="84">
        <v>107171728433.2193</v>
      </c>
      <c r="E26" s="84">
        <v>111974578506.31351</v>
      </c>
      <c r="F26" s="84">
        <v>118067101969.11945</v>
      </c>
      <c r="G26" s="84">
        <v>122922824188.24396</v>
      </c>
    </row>
    <row r="27" spans="1:7">
      <c r="A27" s="55"/>
      <c r="B27" s="85"/>
      <c r="C27" s="86"/>
      <c r="D27" s="87"/>
      <c r="E27" s="87"/>
      <c r="F27" s="87"/>
      <c r="G27" s="87"/>
    </row>
    <row r="28" spans="1:7">
      <c r="A28" s="56" t="s">
        <v>2</v>
      </c>
      <c r="B28" s="86">
        <v>0</v>
      </c>
      <c r="C28" s="86">
        <v>0</v>
      </c>
      <c r="D28" s="86">
        <v>0</v>
      </c>
      <c r="E28" s="86">
        <v>0</v>
      </c>
      <c r="F28" s="86">
        <v>0</v>
      </c>
      <c r="G28" s="86">
        <v>0</v>
      </c>
    </row>
    <row r="29" spans="1:7" ht="48">
      <c r="A29" s="53" t="s">
        <v>1</v>
      </c>
      <c r="B29" s="86">
        <v>0</v>
      </c>
      <c r="C29" s="86">
        <v>0</v>
      </c>
      <c r="D29" s="86">
        <v>0</v>
      </c>
      <c r="E29" s="86">
        <v>0</v>
      </c>
      <c r="F29" s="86">
        <v>0</v>
      </c>
      <c r="G29" s="86">
        <v>0</v>
      </c>
    </row>
    <row r="30" spans="1:7" ht="48">
      <c r="A30" s="53" t="s">
        <v>32</v>
      </c>
      <c r="B30" s="86">
        <v>0</v>
      </c>
      <c r="C30" s="86">
        <v>0</v>
      </c>
      <c r="D30" s="86">
        <v>0</v>
      </c>
      <c r="E30" s="86">
        <v>0</v>
      </c>
      <c r="F30" s="86">
        <v>0</v>
      </c>
      <c r="G30" s="86">
        <v>0</v>
      </c>
    </row>
    <row r="31" spans="1:7" ht="24">
      <c r="A31" s="53" t="s">
        <v>0</v>
      </c>
      <c r="B31" s="86">
        <v>0</v>
      </c>
      <c r="C31" s="86">
        <v>0</v>
      </c>
      <c r="D31" s="86">
        <v>0</v>
      </c>
      <c r="E31" s="86">
        <v>0</v>
      </c>
      <c r="F31" s="86">
        <v>0</v>
      </c>
      <c r="G31" s="86">
        <v>0</v>
      </c>
    </row>
    <row r="33" spans="2:7">
      <c r="B33" s="57"/>
      <c r="C33" s="58"/>
      <c r="D33" s="58"/>
      <c r="E33" s="58"/>
      <c r="F33" s="58"/>
      <c r="G33" s="58"/>
    </row>
    <row r="34" spans="2:7">
      <c r="B34" s="57"/>
      <c r="C34" s="59"/>
      <c r="D34" s="59"/>
      <c r="E34" s="59"/>
      <c r="F34" s="59"/>
      <c r="G34" s="59"/>
    </row>
    <row r="35" spans="2:7">
      <c r="B35" s="57"/>
    </row>
  </sheetData>
  <mergeCells count="3">
    <mergeCell ref="A1:G1"/>
    <mergeCell ref="A2:G2"/>
    <mergeCell ref="A3:G3"/>
  </mergeCells>
  <printOptions verticalCentered="1"/>
  <pageMargins left="0.31496062992125984" right="0.31496062992125984" top="0.55118110236220474" bottom="0.55118110236220474" header="0.31496062992125984" footer="0.31496062992125984"/>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90" zoomScaleNormal="90" workbookViewId="0">
      <selection activeCell="D27" sqref="D27"/>
    </sheetView>
  </sheetViews>
  <sheetFormatPr baseColWidth="10" defaultRowHeight="15"/>
  <cols>
    <col min="1" max="5" width="11.42578125" style="36"/>
    <col min="6" max="6" width="15.85546875" style="36" customWidth="1"/>
    <col min="7" max="7" width="12.7109375" style="36" customWidth="1"/>
    <col min="8" max="8" width="16.42578125" style="36" bestFit="1" customWidth="1"/>
    <col min="9" max="9" width="20.7109375" style="36" bestFit="1" customWidth="1"/>
    <col min="10" max="10" width="21.7109375" style="36" bestFit="1" customWidth="1"/>
    <col min="11" max="16384" width="11.42578125" style="36"/>
  </cols>
  <sheetData>
    <row r="1" spans="1:11">
      <c r="A1" s="35" t="s">
        <v>46</v>
      </c>
    </row>
    <row r="2" spans="1:11">
      <c r="A2" s="76" t="s">
        <v>60</v>
      </c>
      <c r="B2" s="76"/>
      <c r="C2" s="76"/>
      <c r="D2" s="76"/>
      <c r="E2" s="76"/>
      <c r="F2" s="76"/>
      <c r="G2" s="76"/>
      <c r="H2" s="76"/>
      <c r="I2" s="76"/>
      <c r="J2" s="76"/>
    </row>
    <row r="3" spans="1:11">
      <c r="A3" s="76"/>
      <c r="B3" s="76"/>
      <c r="C3" s="76"/>
      <c r="D3" s="76"/>
      <c r="E3" s="76"/>
      <c r="F3" s="76"/>
      <c r="G3" s="76"/>
      <c r="H3" s="76"/>
      <c r="I3" s="76"/>
      <c r="J3" s="76"/>
    </row>
    <row r="4" spans="1:11" ht="96.75" customHeight="1">
      <c r="A4" s="76"/>
      <c r="B4" s="76"/>
      <c r="C4" s="76"/>
      <c r="D4" s="76"/>
      <c r="E4" s="76"/>
      <c r="F4" s="76"/>
      <c r="G4" s="76"/>
      <c r="H4" s="76"/>
      <c r="I4" s="76"/>
      <c r="J4" s="76"/>
    </row>
    <row r="5" spans="1:11" ht="30" customHeight="1">
      <c r="A5" s="76" t="s">
        <v>61</v>
      </c>
      <c r="B5" s="76"/>
      <c r="C5" s="76"/>
      <c r="D5" s="76"/>
      <c r="E5" s="76"/>
      <c r="F5" s="76"/>
      <c r="G5" s="76"/>
      <c r="H5" s="76"/>
      <c r="I5" s="76"/>
      <c r="J5" s="76"/>
    </row>
    <row r="6" spans="1:11" ht="26.25" customHeight="1">
      <c r="A6" s="76" t="s">
        <v>62</v>
      </c>
      <c r="B6" s="76"/>
      <c r="C6" s="76"/>
      <c r="D6" s="76"/>
      <c r="E6" s="76"/>
      <c r="F6" s="76"/>
      <c r="G6" s="76"/>
      <c r="H6" s="76"/>
      <c r="I6" s="76"/>
      <c r="J6" s="76"/>
    </row>
    <row r="7" spans="1:11" ht="22.5" customHeight="1">
      <c r="A7" s="77" t="s">
        <v>47</v>
      </c>
      <c r="B7" s="77"/>
      <c r="C7" s="77"/>
      <c r="D7" s="77"/>
      <c r="E7" s="77"/>
      <c r="F7" s="77"/>
      <c r="G7" s="77"/>
      <c r="H7" s="77"/>
      <c r="I7" s="77"/>
      <c r="J7" s="77"/>
    </row>
    <row r="8" spans="1:11" ht="42" customHeight="1">
      <c r="A8" s="76" t="s">
        <v>63</v>
      </c>
      <c r="B8" s="76"/>
      <c r="C8" s="76"/>
      <c r="D8" s="76"/>
      <c r="E8" s="76"/>
      <c r="F8" s="76"/>
      <c r="G8" s="76"/>
      <c r="H8" s="76"/>
      <c r="I8" s="76"/>
      <c r="J8" s="76"/>
    </row>
    <row r="9" spans="1:11" ht="29.25" customHeight="1">
      <c r="A9" s="76" t="s">
        <v>64</v>
      </c>
      <c r="B9" s="76"/>
      <c r="C9" s="76"/>
      <c r="D9" s="76"/>
      <c r="E9" s="76"/>
      <c r="F9" s="76"/>
      <c r="G9" s="76"/>
      <c r="H9" s="76"/>
      <c r="I9" s="76"/>
      <c r="J9" s="76"/>
    </row>
    <row r="12" spans="1:11" ht="51">
      <c r="A12" s="37" t="s">
        <v>48</v>
      </c>
      <c r="B12" s="37" t="s">
        <v>49</v>
      </c>
      <c r="C12" s="37" t="s">
        <v>50</v>
      </c>
      <c r="D12" s="37" t="s">
        <v>51</v>
      </c>
      <c r="E12" s="38" t="s">
        <v>52</v>
      </c>
      <c r="F12" s="38" t="s">
        <v>53</v>
      </c>
      <c r="G12" s="38" t="s">
        <v>55</v>
      </c>
      <c r="H12" s="38" t="s">
        <v>54</v>
      </c>
    </row>
    <row r="13" spans="1:11">
      <c r="A13" s="39">
        <v>2024</v>
      </c>
      <c r="B13" s="40">
        <v>34374.5</v>
      </c>
      <c r="C13" s="41"/>
      <c r="D13" s="41">
        <v>3.7999999999999999E-2</v>
      </c>
      <c r="E13" s="41"/>
      <c r="F13" s="41">
        <v>3.6999999999999998E-2</v>
      </c>
      <c r="G13" s="42">
        <f t="shared" ref="G13:G18" si="0">B13*F13</f>
        <v>1271.8564999999999</v>
      </c>
      <c r="H13" s="61">
        <v>40475080223</v>
      </c>
    </row>
    <row r="14" spans="1:11">
      <c r="A14" s="39">
        <v>2025</v>
      </c>
      <c r="B14" s="40">
        <v>36470.5</v>
      </c>
      <c r="C14" s="41">
        <f>(B14-B13)/B13</f>
        <v>6.0975432369925378E-2</v>
      </c>
      <c r="D14" s="41">
        <v>0.03</v>
      </c>
      <c r="E14" s="41">
        <f>C14-D14</f>
        <v>3.0975432369925379E-2</v>
      </c>
      <c r="F14" s="41">
        <v>3.6999999999999998E-2</v>
      </c>
      <c r="G14" s="42">
        <f t="shared" si="0"/>
        <v>1349.4085</v>
      </c>
      <c r="H14" s="61">
        <v>42911190300</v>
      </c>
      <c r="I14" s="62"/>
      <c r="J14" s="62"/>
      <c r="K14" s="63"/>
    </row>
    <row r="15" spans="1:11">
      <c r="A15" s="39">
        <v>2026</v>
      </c>
      <c r="B15" s="40">
        <v>38682.300000000003</v>
      </c>
      <c r="C15" s="41">
        <f>(B15-B14)/B14</f>
        <v>6.0646275757118846E-2</v>
      </c>
      <c r="D15" s="41">
        <v>0.03</v>
      </c>
      <c r="E15" s="41">
        <f>C15-D15</f>
        <v>3.0646275757118847E-2</v>
      </c>
      <c r="F15" s="41">
        <v>3.6999999999999998E-2</v>
      </c>
      <c r="G15" s="42">
        <f t="shared" si="0"/>
        <v>1431.2451000000001</v>
      </c>
      <c r="H15" s="61">
        <v>45799843200.000008</v>
      </c>
      <c r="I15" s="62"/>
      <c r="J15" s="62"/>
    </row>
    <row r="16" spans="1:11">
      <c r="A16" s="39">
        <v>2027</v>
      </c>
      <c r="B16" s="43">
        <v>41037.1</v>
      </c>
      <c r="C16" s="44">
        <f>(B16-B15)/B15</f>
        <v>6.0875387451108015E-2</v>
      </c>
      <c r="D16" s="44">
        <v>0.03</v>
      </c>
      <c r="E16" s="44">
        <f>C16-D16</f>
        <v>3.0875387451108016E-2</v>
      </c>
      <c r="F16" s="41">
        <v>3.6999999999999998E-2</v>
      </c>
      <c r="G16" s="45">
        <f t="shared" si="0"/>
        <v>1518.3726999999999</v>
      </c>
      <c r="H16" s="61">
        <v>47828740050</v>
      </c>
      <c r="I16" s="62"/>
      <c r="J16" s="62"/>
    </row>
    <row r="17" spans="1:10">
      <c r="A17" s="39">
        <v>2028</v>
      </c>
      <c r="B17" s="43">
        <v>43535.199999999997</v>
      </c>
      <c r="C17" s="44">
        <f>(B17-B16)/B16</f>
        <v>6.0874184579319653E-2</v>
      </c>
      <c r="D17" s="44">
        <v>0.03</v>
      </c>
      <c r="E17" s="44">
        <f>C17-D17</f>
        <v>3.0874184579319654E-2</v>
      </c>
      <c r="F17" s="44">
        <v>3.6999999999999998E-2</v>
      </c>
      <c r="G17" s="45">
        <f t="shared" si="0"/>
        <v>1610.8023999999998</v>
      </c>
      <c r="H17" s="61">
        <v>50257034879.999992</v>
      </c>
      <c r="I17" s="62"/>
      <c r="J17" s="62"/>
    </row>
    <row r="18" spans="1:10">
      <c r="A18" s="46">
        <v>2029</v>
      </c>
      <c r="B18" s="47">
        <v>46185.5</v>
      </c>
      <c r="C18" s="48">
        <f>(B18-B17)/B17</f>
        <v>6.087717525129098E-2</v>
      </c>
      <c r="D18" s="48">
        <v>0.03</v>
      </c>
      <c r="E18" s="48">
        <f>C18-D18</f>
        <v>3.0877175251290981E-2</v>
      </c>
      <c r="F18" s="48">
        <v>3.6999999999999998E-2</v>
      </c>
      <c r="G18" s="49">
        <f t="shared" si="0"/>
        <v>1708.8634999999999</v>
      </c>
      <c r="H18" s="64">
        <v>52512745650</v>
      </c>
      <c r="I18" s="62"/>
      <c r="J18" s="62"/>
    </row>
  </sheetData>
  <mergeCells count="6">
    <mergeCell ref="A9:J9"/>
    <mergeCell ref="A2:J4"/>
    <mergeCell ref="A5:J5"/>
    <mergeCell ref="A6:J6"/>
    <mergeCell ref="A7:J7"/>
    <mergeCell ref="A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PROYECC ING 20-25</vt:lpstr>
      <vt:lpstr>PROYECC ING 21-26</vt:lpstr>
      <vt:lpstr>2024-2029</vt:lpstr>
      <vt:lpstr>Notas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SSF</dc:creator>
  <cp:lastModifiedBy>Suelem Janeth González Rodríguez</cp:lastModifiedBy>
  <cp:lastPrinted>2022-11-16T04:10:10Z</cp:lastPrinted>
  <dcterms:created xsi:type="dcterms:W3CDTF">2019-10-23T17:45:30Z</dcterms:created>
  <dcterms:modified xsi:type="dcterms:W3CDTF">2025-01-31T02:58:41Z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F7A_PI_LDF.xlsx</vt:lpwstr>
  </property>
</Properties>
</file>